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komji\Desktop\"/>
    </mc:Choice>
  </mc:AlternateContent>
  <bookViews>
    <workbookView xWindow="600" yWindow="90" windowWidth="8385" windowHeight="4275" tabRatio="601" firstSheet="3" activeTab="6"/>
  </bookViews>
  <sheets>
    <sheet name="(0)封面" sheetId="57" state="hidden" r:id="rId1"/>
    <sheet name="(0)目次" sheetId="134" state="hidden" r:id="rId2"/>
    <sheet name="(一)業務計畫及決算概要1-6" sheetId="149" state="hidden" r:id="rId3"/>
    <sheet name="106損益表" sheetId="108" r:id="rId4"/>
    <sheet name="(三)收支科目分析-預算比9-10" sheetId="120" state="hidden" r:id="rId5"/>
    <sheet name="(四)收支科目分析-上年比11-12" sheetId="129" state="hidden" r:id="rId6"/>
    <sheet name="106資產負債表" sheetId="139" r:id="rId7"/>
    <sheet name="(六)資產負債表科目分析18" sheetId="122" state="hidden" r:id="rId8"/>
    <sheet name="(七)財務附註19" sheetId="141" state="hidden" r:id="rId9"/>
    <sheet name="(八)資產折舊明細表20" sheetId="155" state="hidden" r:id="rId10"/>
    <sheet name="(九)資產變賣明細表21" sheetId="93" state="hidden" r:id="rId11"/>
    <sheet name="(十)資產報廢明細表22" sheetId="144" state="hidden" r:id="rId12"/>
    <sheet name="(十一)固定資產改良擴充表23-25" sheetId="145" state="hidden" r:id="rId13"/>
    <sheet name="（十二）資產增減變動表26-31" sheetId="148" state="hidden" r:id="rId14"/>
    <sheet name="(十三)原水權益明細表32" sheetId="113" state="hidden" r:id="rId15"/>
    <sheet name="(十四)其他遞延資產明細表33" sheetId="157" state="hidden" r:id="rId16"/>
    <sheet name="(十五)電腦軟體明細表34" sheetId="158" state="hidden" r:id="rId17"/>
    <sheet name="(十六)應收催收備抵呆帳提列表35" sheetId="96" state="hidden" r:id="rId18"/>
    <sheet name="(十七)員工人數彙計表36-決算版" sheetId="160" state="hidden" r:id="rId19"/>
    <sheet name="(十八)繳納各項稅捐與規費明細表37" sheetId="161" state="hidden" r:id="rId20"/>
    <sheet name="(十九)各項費用彙計表-預算比 38-40" sheetId="152" state="hidden" r:id="rId21"/>
    <sheet name="(二十)各項費用彙計表-上年比41-42" sheetId="153" state="hidden" r:id="rId22"/>
  </sheets>
  <definedNames>
    <definedName name="_xlnm.Print_Area" localSheetId="4">'(三)收支科目分析-預算比9-10'!$A$1:$G$38</definedName>
    <definedName name="_xlnm.Print_Titles" localSheetId="2">'(一)業務計畫及決算概要1-6'!$1:$4</definedName>
    <definedName name="_xlnm.Print_Titles" localSheetId="8">'(七)財務附註19'!$1:$4</definedName>
    <definedName name="_xlnm.Print_Titles" localSheetId="10">'(九)資產變賣明細表21'!$4:$5</definedName>
    <definedName name="_xlnm.Print_Titles" localSheetId="21">'(二十)各項費用彙計表-上年比41-42'!$1:$7</definedName>
    <definedName name="_xlnm.Print_Titles" localSheetId="12">'(十一)固定資產改良擴充表23-25'!$1:$6</definedName>
    <definedName name="_xlnm.Print_Titles" localSheetId="18">'(十七)員工人數彙計表36-決算版'!$6:$8</definedName>
    <definedName name="_xlnm.Print_Titles" localSheetId="20">'(十九)各項費用彙計表-預算比 38-40'!$1:$7</definedName>
    <definedName name="_xlnm.Print_Titles" localSheetId="13">'（十二）資產增減變動表26-31'!$A:$A,'（十二）資產增減變動表26-31'!$1:$7</definedName>
    <definedName name="_xlnm.Print_Titles" localSheetId="17">'(十六)應收催收備抵呆帳提列表35'!$2:$7</definedName>
    <definedName name="_xlnm.Print_Titles" localSheetId="4">'(三)收支科目分析-預算比9-10'!$1:$7</definedName>
    <definedName name="_xlnm.Print_Titles" localSheetId="7">'(六)資產負債表科目分析18'!$1:$7</definedName>
    <definedName name="_xlnm.Print_Titles" localSheetId="5">'(四)收支科目分析-上年比11-12'!$1:$7</definedName>
    <definedName name="_xlnm.Print_Titles" localSheetId="3">'106損益表'!$6:$7</definedName>
    <definedName name="_xlnm.Print_Titles" localSheetId="6">'106資產負債表'!$1:$7</definedName>
  </definedNames>
  <calcPr calcId="152511"/>
</workbook>
</file>

<file path=xl/calcChain.xml><?xml version="1.0" encoding="utf-8"?>
<calcChain xmlns="http://schemas.openxmlformats.org/spreadsheetml/2006/main">
  <c r="E34" i="96" l="1"/>
  <c r="B34" i="96"/>
  <c r="B35" i="96"/>
  <c r="D26" i="158"/>
  <c r="E26" i="158"/>
  <c r="F26" i="158"/>
  <c r="G26" i="158"/>
  <c r="H26" i="158"/>
  <c r="I26" i="158"/>
  <c r="J26" i="158"/>
  <c r="K26" i="158"/>
  <c r="AE29" i="148"/>
  <c r="M21" i="148"/>
  <c r="K9" i="148"/>
  <c r="R9" i="148"/>
  <c r="K29" i="149" l="1"/>
  <c r="E25" i="152"/>
  <c r="F48" i="108" l="1"/>
  <c r="E26" i="120"/>
  <c r="E10" i="122" l="1"/>
  <c r="F10" i="122" s="1"/>
  <c r="E118" i="139" l="1"/>
  <c r="F118" i="139"/>
  <c r="B33" i="148"/>
  <c r="B32" i="148" s="1"/>
  <c r="I35" i="96"/>
  <c r="I34" i="96"/>
  <c r="AC34" i="148" l="1"/>
  <c r="AJ38" i="148"/>
  <c r="F12" i="161"/>
  <c r="H21" i="161"/>
  <c r="H18" i="161"/>
  <c r="G34" i="96" l="1"/>
  <c r="F20" i="155"/>
  <c r="E20" i="155"/>
  <c r="D20" i="155"/>
  <c r="C20" i="155"/>
  <c r="N34" i="148" l="1"/>
  <c r="J19" i="145"/>
  <c r="C45" i="148" l="1"/>
  <c r="E40" i="139" l="1"/>
  <c r="E41" i="139"/>
  <c r="E37" i="139"/>
  <c r="E151" i="139" l="1"/>
  <c r="F151" i="139" s="1"/>
  <c r="E152" i="139"/>
  <c r="F152" i="139" s="1"/>
  <c r="G48" i="108"/>
  <c r="E54" i="153" l="1"/>
  <c r="F54" i="153" s="1"/>
  <c r="E54" i="152"/>
  <c r="F54" i="152" s="1"/>
  <c r="C20" i="145" l="1"/>
  <c r="J55" i="145"/>
  <c r="J59" i="145"/>
  <c r="J63" i="145"/>
  <c r="J67" i="145"/>
  <c r="J66" i="145" s="1"/>
  <c r="J20" i="145"/>
  <c r="AJ48" i="148"/>
  <c r="R50" i="148"/>
  <c r="G34" i="155"/>
  <c r="H34" i="155"/>
  <c r="I34" i="155"/>
  <c r="B34" i="155"/>
  <c r="D34" i="155"/>
  <c r="E34" i="155"/>
  <c r="F34" i="155"/>
  <c r="C34" i="155"/>
  <c r="J62" i="145"/>
  <c r="C55" i="145"/>
  <c r="J58" i="145"/>
  <c r="C11" i="145"/>
  <c r="C19" i="145"/>
  <c r="C67" i="145"/>
  <c r="C66" i="145" s="1"/>
  <c r="C63" i="145"/>
  <c r="C62" i="145" s="1"/>
  <c r="G36" i="144" l="1"/>
  <c r="K9" i="144"/>
  <c r="J9" i="144"/>
  <c r="J16" i="144"/>
  <c r="H14" i="144"/>
  <c r="J14" i="144" s="1"/>
  <c r="H15" i="144"/>
  <c r="J15" i="144" s="1"/>
  <c r="H16" i="144"/>
  <c r="G8" i="144"/>
  <c r="I8" i="144"/>
  <c r="E8" i="144"/>
  <c r="D10" i="144"/>
  <c r="D11" i="144"/>
  <c r="D12" i="144"/>
  <c r="D13" i="144"/>
  <c r="C13" i="144"/>
  <c r="C12" i="144"/>
  <c r="C11" i="144"/>
  <c r="C10" i="144"/>
  <c r="AC49" i="148"/>
  <c r="C49" i="148"/>
  <c r="F11" i="144" l="1"/>
  <c r="H11" i="144" s="1"/>
  <c r="J11" i="144" s="1"/>
  <c r="K11" i="144" s="1"/>
  <c r="C8" i="144"/>
  <c r="D8" i="144"/>
  <c r="F12" i="144"/>
  <c r="H12" i="144" s="1"/>
  <c r="J12" i="144" s="1"/>
  <c r="K12" i="144" s="1"/>
  <c r="F13" i="144"/>
  <c r="H13" i="144" s="1"/>
  <c r="J13" i="144" s="1"/>
  <c r="K13" i="144" s="1"/>
  <c r="F10" i="144"/>
  <c r="E61" i="153"/>
  <c r="F61" i="153" s="1"/>
  <c r="E33" i="153"/>
  <c r="F33" i="153" s="1"/>
  <c r="E33" i="152"/>
  <c r="F33" i="152" s="1"/>
  <c r="E34" i="152"/>
  <c r="F34" i="152" s="1"/>
  <c r="H10" i="144" l="1"/>
  <c r="F8" i="144"/>
  <c r="L31" i="149"/>
  <c r="J31" i="149"/>
  <c r="H31" i="149"/>
  <c r="F31" i="149"/>
  <c r="J10" i="144" l="1"/>
  <c r="K10" i="144" s="1"/>
  <c r="H36" i="144"/>
  <c r="H8" i="144"/>
  <c r="J8" i="144" s="1"/>
  <c r="K8" i="144" s="1"/>
  <c r="AC45" i="148" l="1"/>
  <c r="C34" i="148"/>
  <c r="AJ54" i="148"/>
  <c r="AJ55" i="148"/>
  <c r="AJ56" i="148"/>
  <c r="AJ57" i="148"/>
  <c r="R53" i="148"/>
  <c r="R55" i="148"/>
  <c r="AK55" i="148" s="1"/>
  <c r="R57" i="148"/>
  <c r="C54" i="148"/>
  <c r="R54" i="148" s="1"/>
  <c r="AK54" i="148" s="1"/>
  <c r="C56" i="148"/>
  <c r="R56" i="148" s="1"/>
  <c r="B56" i="148"/>
  <c r="B54" i="148"/>
  <c r="AJ53" i="148"/>
  <c r="AJ50" i="148"/>
  <c r="AK50" i="148" s="1"/>
  <c r="AJ51" i="148"/>
  <c r="AK56" i="148" l="1"/>
  <c r="AK57" i="148"/>
  <c r="R51" i="148"/>
  <c r="AK51" i="148" s="1"/>
  <c r="R48" i="148"/>
  <c r="AK48" i="148" s="1"/>
  <c r="AK53" i="148"/>
  <c r="R44" i="148" l="1"/>
  <c r="E113" i="139" l="1"/>
  <c r="F113" i="139" s="1"/>
  <c r="E104" i="139"/>
  <c r="F104" i="139" s="1"/>
  <c r="E105" i="139"/>
  <c r="F105" i="139" s="1"/>
  <c r="E108" i="139"/>
  <c r="F108" i="139" s="1"/>
  <c r="E150" i="139"/>
  <c r="F150" i="139" s="1"/>
  <c r="E149" i="139"/>
  <c r="F149" i="139" s="1"/>
  <c r="E98" i="139"/>
  <c r="F98" i="139" s="1"/>
  <c r="E95" i="139"/>
  <c r="F95" i="139" s="1"/>
  <c r="E35" i="139"/>
  <c r="F35" i="139" s="1"/>
  <c r="E39" i="139"/>
  <c r="F17" i="108"/>
  <c r="G17" i="108" s="1"/>
  <c r="F18" i="108"/>
  <c r="G18" i="108" s="1"/>
  <c r="F19" i="108"/>
  <c r="G19" i="108" s="1"/>
  <c r="F20" i="108"/>
  <c r="G20" i="108" s="1"/>
  <c r="F21" i="108"/>
  <c r="G21" i="108" s="1"/>
  <c r="F22" i="108"/>
  <c r="G22" i="108" s="1"/>
  <c r="F23" i="108"/>
  <c r="G23" i="108" s="1"/>
  <c r="F24" i="108"/>
  <c r="G24" i="108" s="1"/>
  <c r="F25" i="108"/>
  <c r="G25" i="108" s="1"/>
  <c r="F26" i="108"/>
  <c r="G26" i="108" s="1"/>
  <c r="F27" i="108"/>
  <c r="G27" i="108" s="1"/>
  <c r="F28" i="108"/>
  <c r="G28" i="108" s="1"/>
  <c r="F29" i="108"/>
  <c r="G29" i="108" s="1"/>
  <c r="F30" i="108"/>
  <c r="G30" i="108" s="1"/>
  <c r="F31" i="108"/>
  <c r="G31" i="108" s="1"/>
  <c r="F32" i="108"/>
  <c r="G32" i="108" s="1"/>
  <c r="F33" i="108"/>
  <c r="G33" i="108" s="1"/>
  <c r="F34" i="108"/>
  <c r="G34" i="108" s="1"/>
  <c r="F35" i="108"/>
  <c r="G35" i="108" s="1"/>
  <c r="F36" i="108"/>
  <c r="G36" i="108" s="1"/>
  <c r="F37" i="108"/>
  <c r="G37" i="108" s="1"/>
  <c r="E38" i="139" l="1"/>
  <c r="E175" i="139" l="1"/>
  <c r="F175" i="139" s="1"/>
  <c r="E26" i="152"/>
  <c r="E36" i="161" l="1"/>
  <c r="H36" i="161"/>
  <c r="I36" i="161"/>
  <c r="G21" i="161"/>
  <c r="J21" i="161" s="1"/>
  <c r="G18" i="161"/>
  <c r="J18" i="161" s="1"/>
  <c r="G16" i="161"/>
  <c r="J16" i="161" s="1"/>
  <c r="G11" i="161"/>
  <c r="J11" i="161" s="1"/>
  <c r="J12" i="161"/>
  <c r="J13" i="161"/>
  <c r="J14" i="161"/>
  <c r="J15" i="161"/>
  <c r="J17" i="161"/>
  <c r="J19" i="161"/>
  <c r="J20" i="161"/>
  <c r="J22" i="161"/>
  <c r="J23" i="161"/>
  <c r="J24" i="161"/>
  <c r="F13" i="161"/>
  <c r="F14" i="161"/>
  <c r="F15" i="161"/>
  <c r="F17" i="161"/>
  <c r="F19" i="161"/>
  <c r="F20" i="161"/>
  <c r="F22" i="161"/>
  <c r="F23" i="161"/>
  <c r="F24" i="161"/>
  <c r="D21" i="161"/>
  <c r="C21" i="161"/>
  <c r="D18" i="161"/>
  <c r="C18" i="161"/>
  <c r="C16" i="161"/>
  <c r="F16" i="161" s="1"/>
  <c r="C11" i="161"/>
  <c r="F11" i="161" s="1"/>
  <c r="F21" i="161" l="1"/>
  <c r="J36" i="161"/>
  <c r="G36" i="161"/>
  <c r="F18" i="161"/>
  <c r="D36" i="161"/>
  <c r="C36" i="161"/>
  <c r="E43" i="139"/>
  <c r="E34" i="153"/>
  <c r="F34" i="153" s="1"/>
  <c r="F36" i="161" l="1"/>
  <c r="E77" i="139"/>
  <c r="E50" i="139"/>
  <c r="E51" i="139"/>
  <c r="E52" i="139"/>
  <c r="E53" i="139"/>
  <c r="E54" i="139"/>
  <c r="E55" i="139"/>
  <c r="E56" i="139"/>
  <c r="E57" i="139"/>
  <c r="E58" i="139"/>
  <c r="E59" i="139"/>
  <c r="E60" i="139"/>
  <c r="E61" i="139"/>
  <c r="E62" i="139"/>
  <c r="E63" i="139"/>
  <c r="E64" i="139"/>
  <c r="E65" i="139"/>
  <c r="E66" i="139"/>
  <c r="E67" i="139"/>
  <c r="E68" i="139"/>
  <c r="E69" i="139"/>
  <c r="E70" i="139"/>
  <c r="E71" i="139"/>
  <c r="E72" i="139"/>
  <c r="E73" i="139"/>
  <c r="E74" i="139"/>
  <c r="E75" i="139"/>
  <c r="E76" i="139"/>
  <c r="E78" i="139"/>
  <c r="E79" i="139"/>
  <c r="E80" i="139"/>
  <c r="E81" i="139"/>
  <c r="E82" i="139"/>
  <c r="E83" i="139"/>
  <c r="E84" i="139"/>
  <c r="E85" i="139"/>
  <c r="E86" i="139"/>
  <c r="E87" i="139"/>
  <c r="E88" i="139"/>
  <c r="E89" i="139"/>
  <c r="E90" i="139"/>
  <c r="E91" i="139"/>
  <c r="E92" i="139"/>
  <c r="E93" i="139"/>
  <c r="E94" i="139"/>
  <c r="E96" i="139"/>
  <c r="E97" i="139"/>
  <c r="E99" i="139"/>
  <c r="F99" i="139" s="1"/>
  <c r="E100" i="139"/>
  <c r="E102" i="139"/>
  <c r="E103" i="139"/>
  <c r="E106" i="139"/>
  <c r="E107" i="139"/>
  <c r="E109" i="139"/>
  <c r="E110" i="139"/>
  <c r="E111" i="139"/>
  <c r="E112" i="139"/>
  <c r="E114" i="139"/>
  <c r="E115" i="139"/>
  <c r="E116" i="139"/>
  <c r="E117" i="139"/>
  <c r="E119" i="139"/>
  <c r="E120" i="139"/>
  <c r="E121" i="139"/>
  <c r="E122" i="139"/>
  <c r="E123" i="139"/>
  <c r="E124" i="139"/>
  <c r="E125" i="139"/>
  <c r="E126" i="139"/>
  <c r="E127" i="139"/>
  <c r="E128" i="139"/>
  <c r="E129" i="139"/>
  <c r="E130" i="139"/>
  <c r="E131" i="139"/>
  <c r="E132" i="139"/>
  <c r="E133" i="139"/>
  <c r="E134" i="139"/>
  <c r="E135" i="139"/>
  <c r="E136" i="139"/>
  <c r="E137" i="139"/>
  <c r="E138" i="139"/>
  <c r="E139" i="139"/>
  <c r="E140" i="139"/>
  <c r="E141" i="139"/>
  <c r="E142" i="139"/>
  <c r="E143" i="139"/>
  <c r="E144" i="139"/>
  <c r="E145" i="139"/>
  <c r="E146" i="139"/>
  <c r="F146" i="139" s="1"/>
  <c r="E147" i="139"/>
  <c r="E148" i="139"/>
  <c r="E153" i="139"/>
  <c r="E154" i="139"/>
  <c r="E155" i="139"/>
  <c r="E156" i="139"/>
  <c r="E157" i="139"/>
  <c r="E158" i="139"/>
  <c r="E159" i="139"/>
  <c r="E160" i="139"/>
  <c r="E161" i="139"/>
  <c r="E162" i="139"/>
  <c r="E163" i="139"/>
  <c r="E164" i="139"/>
  <c r="E165" i="139"/>
  <c r="E166" i="139"/>
  <c r="E167" i="139"/>
  <c r="E168" i="139"/>
  <c r="E169" i="139"/>
  <c r="E170" i="139"/>
  <c r="E171" i="139"/>
  <c r="E172" i="139"/>
  <c r="E173" i="139"/>
  <c r="E174" i="139"/>
  <c r="E45" i="139"/>
  <c r="E13" i="139"/>
  <c r="E14" i="139"/>
  <c r="E15" i="139"/>
  <c r="E16" i="139"/>
  <c r="E17" i="139"/>
  <c r="E18" i="139"/>
  <c r="E19" i="139"/>
  <c r="E20" i="139"/>
  <c r="E21" i="139"/>
  <c r="E22" i="139"/>
  <c r="E23" i="139"/>
  <c r="E9" i="139"/>
  <c r="E10" i="139"/>
  <c r="E11" i="139"/>
  <c r="F56" i="108"/>
  <c r="G56" i="108" s="1"/>
  <c r="F57" i="108"/>
  <c r="G57" i="108" s="1"/>
  <c r="E8" i="139" l="1"/>
  <c r="E101" i="139"/>
  <c r="F23" i="139"/>
  <c r="E32" i="139"/>
  <c r="F32" i="139" s="1"/>
  <c r="E29" i="139"/>
  <c r="F22" i="139" l="1"/>
  <c r="F17" i="93"/>
  <c r="AJ46" i="148" l="1"/>
  <c r="AJ47" i="148"/>
  <c r="K15" i="155"/>
  <c r="AJ52" i="148" l="1"/>
  <c r="R52" i="148"/>
  <c r="R47" i="148"/>
  <c r="AK47" i="148" s="1"/>
  <c r="R46" i="148"/>
  <c r="AK46" i="148" s="1"/>
  <c r="C42" i="148"/>
  <c r="AJ44" i="148"/>
  <c r="AK44" i="148" s="1"/>
  <c r="AN44" i="148" s="1"/>
  <c r="AC42" i="148"/>
  <c r="AC41" i="148" s="1"/>
  <c r="C41" i="148" l="1"/>
  <c r="C33" i="148" s="1"/>
  <c r="C32" i="148" s="1"/>
  <c r="AK52" i="148"/>
  <c r="F10" i="108"/>
  <c r="G10" i="108" s="1"/>
  <c r="F11" i="108"/>
  <c r="G11" i="108" s="1"/>
  <c r="F12" i="108"/>
  <c r="G12" i="108" s="1"/>
  <c r="F13" i="108"/>
  <c r="G13" i="108" s="1"/>
  <c r="F14" i="108"/>
  <c r="G14" i="108" s="1"/>
  <c r="F15" i="108"/>
  <c r="G15" i="108" s="1"/>
  <c r="F16" i="108"/>
  <c r="G16" i="108" s="1"/>
  <c r="F39" i="108"/>
  <c r="G39" i="108" s="1"/>
  <c r="F40" i="108"/>
  <c r="G40" i="108" s="1"/>
  <c r="F41" i="108"/>
  <c r="G41" i="108" s="1"/>
  <c r="F42" i="108"/>
  <c r="G42" i="108" s="1"/>
  <c r="F43" i="108"/>
  <c r="G43" i="108" s="1"/>
  <c r="F44" i="108"/>
  <c r="G44" i="108" s="1"/>
  <c r="F46" i="108"/>
  <c r="G46" i="108" s="1"/>
  <c r="F47" i="108"/>
  <c r="G47" i="108" s="1"/>
  <c r="F49" i="108"/>
  <c r="G49" i="108" s="1"/>
  <c r="F50" i="108"/>
  <c r="G50" i="108" s="1"/>
  <c r="F53" i="108"/>
  <c r="G53" i="108" s="1"/>
  <c r="A62" i="108"/>
  <c r="E62" i="108"/>
  <c r="A63" i="108"/>
  <c r="E63" i="108"/>
  <c r="R41" i="148" l="1"/>
  <c r="E64" i="108"/>
  <c r="A64" i="108"/>
  <c r="F51" i="108"/>
  <c r="G51" i="108" s="1"/>
  <c r="F45" i="108"/>
  <c r="G45" i="108" s="1"/>
  <c r="F38" i="108"/>
  <c r="G38" i="108" s="1"/>
  <c r="F9" i="108"/>
  <c r="G9" i="108" s="1"/>
  <c r="E29" i="96"/>
  <c r="E30" i="96"/>
  <c r="E28" i="96"/>
  <c r="F63" i="108" l="1"/>
  <c r="F8" i="108"/>
  <c r="F62" i="108" s="1"/>
  <c r="B62" i="108"/>
  <c r="B63" i="108"/>
  <c r="C59" i="145"/>
  <c r="C58" i="145" s="1"/>
  <c r="AJ34" i="148"/>
  <c r="G8" i="108" l="1"/>
  <c r="F64" i="108"/>
  <c r="B64" i="108"/>
  <c r="AJ9" i="148"/>
  <c r="AJ10" i="148"/>
  <c r="AJ11" i="148"/>
  <c r="AJ13" i="148"/>
  <c r="AJ14" i="148"/>
  <c r="AJ15" i="148"/>
  <c r="AJ17" i="148"/>
  <c r="AJ18" i="148"/>
  <c r="AJ19" i="148"/>
  <c r="AJ20" i="148"/>
  <c r="AJ22" i="148"/>
  <c r="AJ23" i="148"/>
  <c r="AJ24" i="148"/>
  <c r="AJ25" i="148"/>
  <c r="AJ21" i="148" l="1"/>
  <c r="AJ12" i="148"/>
  <c r="F52" i="108"/>
  <c r="G52" i="108" s="1"/>
  <c r="AJ26" i="148"/>
  <c r="AJ16" i="148"/>
  <c r="F54" i="108" l="1"/>
  <c r="G54" i="108" s="1"/>
  <c r="F55" i="108"/>
  <c r="G55" i="108" s="1"/>
  <c r="R33" i="145"/>
  <c r="L38" i="145" s="1"/>
  <c r="P38" i="145"/>
  <c r="L40" i="145" l="1"/>
  <c r="N37" i="145"/>
  <c r="L35" i="145"/>
  <c r="N35" i="145"/>
  <c r="M38" i="145" s="1"/>
  <c r="G35" i="160" l="1"/>
  <c r="G44" i="160"/>
  <c r="G43" i="160"/>
  <c r="G30" i="160"/>
  <c r="G11" i="160"/>
  <c r="G46" i="160"/>
  <c r="G38" i="160"/>
  <c r="G37" i="160"/>
  <c r="G36" i="160"/>
  <c r="G33" i="160"/>
  <c r="G31" i="160"/>
  <c r="G25" i="160"/>
  <c r="G24" i="160"/>
  <c r="G21" i="160"/>
  <c r="G19" i="160"/>
  <c r="G17" i="160"/>
  <c r="G16" i="160"/>
  <c r="G14" i="160"/>
  <c r="G12" i="160"/>
  <c r="G34" i="160" l="1"/>
  <c r="G23" i="160"/>
  <c r="G18" i="160"/>
  <c r="G15" i="160"/>
  <c r="G10" i="160"/>
  <c r="J51" i="145"/>
  <c r="J50" i="145" s="1"/>
  <c r="O54" i="145"/>
  <c r="P53" i="145"/>
  <c r="C51" i="145"/>
  <c r="C50" i="145" s="1"/>
  <c r="N20" i="145"/>
  <c r="G9" i="160" l="1"/>
  <c r="G22" i="160"/>
  <c r="G48" i="160"/>
  <c r="R45" i="148" l="1"/>
  <c r="AJ27" i="148"/>
  <c r="AJ28" i="148"/>
  <c r="AJ30" i="148"/>
  <c r="AJ31" i="148"/>
  <c r="AJ37" i="148"/>
  <c r="AJ39" i="148"/>
  <c r="AJ40" i="148"/>
  <c r="AJ60" i="148"/>
  <c r="AJ61" i="148"/>
  <c r="AJ63" i="148"/>
  <c r="AJ64" i="148"/>
  <c r="AJ65" i="148"/>
  <c r="AK9" i="148"/>
  <c r="R10" i="148"/>
  <c r="AK10" i="148" s="1"/>
  <c r="R11" i="148"/>
  <c r="AK11" i="148" s="1"/>
  <c r="R13" i="148"/>
  <c r="AK13" i="148" s="1"/>
  <c r="R14" i="148"/>
  <c r="AK14" i="148" s="1"/>
  <c r="R15" i="148"/>
  <c r="AK15" i="148" s="1"/>
  <c r="R17" i="148"/>
  <c r="AK17" i="148" s="1"/>
  <c r="R18" i="148"/>
  <c r="AK18" i="148" s="1"/>
  <c r="R19" i="148"/>
  <c r="AK19" i="148" s="1"/>
  <c r="R20" i="148"/>
  <c r="AK20" i="148" s="1"/>
  <c r="R22" i="148"/>
  <c r="AK22" i="148" s="1"/>
  <c r="R23" i="148"/>
  <c r="AK23" i="148" s="1"/>
  <c r="R24" i="148"/>
  <c r="AK24" i="148" s="1"/>
  <c r="R25" i="148"/>
  <c r="AK25" i="148" s="1"/>
  <c r="R27" i="148"/>
  <c r="R28" i="148"/>
  <c r="R30" i="148"/>
  <c r="R31" i="148"/>
  <c r="R35" i="148"/>
  <c r="R36" i="148"/>
  <c r="R37" i="148"/>
  <c r="R38" i="148"/>
  <c r="R39" i="148"/>
  <c r="R40" i="148"/>
  <c r="R43" i="148"/>
  <c r="R60" i="148"/>
  <c r="R61" i="148"/>
  <c r="R63" i="148"/>
  <c r="R64" i="148"/>
  <c r="R65" i="148"/>
  <c r="W66" i="148"/>
  <c r="S58" i="148"/>
  <c r="R21" i="148"/>
  <c r="AK21" i="148" s="1"/>
  <c r="S66" i="148" l="1"/>
  <c r="AG66" i="148"/>
  <c r="R49" i="148"/>
  <c r="AJ45" i="148"/>
  <c r="AK45" i="148" s="1"/>
  <c r="AN45" i="148" s="1"/>
  <c r="AJ49" i="148"/>
  <c r="AN11" i="148"/>
  <c r="R34" i="148"/>
  <c r="AK34" i="148" s="1"/>
  <c r="AE66" i="148"/>
  <c r="AN22" i="148"/>
  <c r="AJ42" i="148"/>
  <c r="AJ35" i="148"/>
  <c r="AK35" i="148" s="1"/>
  <c r="AN35" i="148" s="1"/>
  <c r="AJ43" i="148"/>
  <c r="AK43" i="148" s="1"/>
  <c r="AN43" i="148" s="1"/>
  <c r="AN25" i="148"/>
  <c r="AN20" i="148"/>
  <c r="AN10" i="148"/>
  <c r="R59" i="148"/>
  <c r="AN24" i="148"/>
  <c r="AN19" i="148"/>
  <c r="R26" i="148"/>
  <c r="AK26" i="148" s="1"/>
  <c r="R62" i="148"/>
  <c r="AN23" i="148"/>
  <c r="AN18" i="148"/>
  <c r="R29" i="148"/>
  <c r="AJ59" i="148"/>
  <c r="AJ29" i="148"/>
  <c r="AK64" i="148"/>
  <c r="AN64" i="148" s="1"/>
  <c r="AK60" i="148"/>
  <c r="AN60" i="148" s="1"/>
  <c r="AK63" i="148"/>
  <c r="AN63" i="148" s="1"/>
  <c r="AJ62" i="148"/>
  <c r="AK65" i="148"/>
  <c r="AK61" i="148"/>
  <c r="AN61" i="148" s="1"/>
  <c r="AK40" i="148"/>
  <c r="AN40" i="148" s="1"/>
  <c r="AK39" i="148"/>
  <c r="AN39" i="148" s="1"/>
  <c r="AK37" i="148"/>
  <c r="AN37" i="148" s="1"/>
  <c r="AK38" i="148"/>
  <c r="R42" i="148"/>
  <c r="R16" i="148"/>
  <c r="AK16" i="148" s="1"/>
  <c r="AK31" i="148"/>
  <c r="AN31" i="148" s="1"/>
  <c r="AK30" i="148"/>
  <c r="AK28" i="148"/>
  <c r="AN28" i="148" s="1"/>
  <c r="AK27" i="148"/>
  <c r="AN27" i="148" s="1"/>
  <c r="AN17" i="148"/>
  <c r="AN14" i="148"/>
  <c r="AN13" i="148"/>
  <c r="AN15" i="148"/>
  <c r="R12" i="148"/>
  <c r="AK12" i="148" s="1"/>
  <c r="E28" i="139"/>
  <c r="AN65" i="148" l="1"/>
  <c r="AN30" i="148"/>
  <c r="AC66" i="148"/>
  <c r="AJ66" i="148" s="1"/>
  <c r="K66" i="148"/>
  <c r="AN38" i="148"/>
  <c r="AK49" i="148"/>
  <c r="AN49" i="148" s="1"/>
  <c r="R33" i="148"/>
  <c r="AK62" i="148"/>
  <c r="AN62" i="148" s="1"/>
  <c r="AJ41" i="148"/>
  <c r="AK41" i="148" s="1"/>
  <c r="AK29" i="148"/>
  <c r="AK42" i="148"/>
  <c r="AN42" i="148" s="1"/>
  <c r="AK59" i="148"/>
  <c r="AN59" i="148" s="1"/>
  <c r="AN34" i="148"/>
  <c r="AN26" i="148"/>
  <c r="AJ58" i="148"/>
  <c r="R58" i="148"/>
  <c r="AN21" i="148"/>
  <c r="AN16" i="148"/>
  <c r="AN12" i="148"/>
  <c r="M66" i="148"/>
  <c r="AN29" i="148" l="1"/>
  <c r="R8" i="148"/>
  <c r="AN41" i="148"/>
  <c r="AK58" i="148"/>
  <c r="AN58" i="148" s="1"/>
  <c r="AJ33" i="148"/>
  <c r="AK33" i="148" s="1"/>
  <c r="AN33" i="148" s="1"/>
  <c r="F119" i="139"/>
  <c r="F120" i="139"/>
  <c r="F121" i="139"/>
  <c r="E36" i="139"/>
  <c r="F36" i="139" s="1"/>
  <c r="C66" i="148" l="1"/>
  <c r="AJ36" i="148"/>
  <c r="AK36" i="148" s="1"/>
  <c r="AN36" i="148" s="1"/>
  <c r="AJ8" i="148"/>
  <c r="AJ32" i="148"/>
  <c r="J34" i="155" l="1"/>
  <c r="K33" i="155"/>
  <c r="K32" i="155"/>
  <c r="K31" i="155"/>
  <c r="K30" i="155"/>
  <c r="K29" i="155"/>
  <c r="K27" i="155"/>
  <c r="K26" i="155"/>
  <c r="J23" i="155"/>
  <c r="K22" i="155"/>
  <c r="K21" i="155"/>
  <c r="K20" i="155"/>
  <c r="F18" i="155"/>
  <c r="E18" i="155"/>
  <c r="D18" i="155"/>
  <c r="C18" i="155"/>
  <c r="B18" i="155"/>
  <c r="J18" i="155"/>
  <c r="I18" i="155"/>
  <c r="H18" i="155"/>
  <c r="G18" i="155"/>
  <c r="K17" i="155"/>
  <c r="K16" i="155"/>
  <c r="J13" i="155"/>
  <c r="I13" i="155"/>
  <c r="H13" i="155"/>
  <c r="G13" i="155"/>
  <c r="J12" i="155"/>
  <c r="H12" i="155"/>
  <c r="G12" i="155"/>
  <c r="K11" i="155"/>
  <c r="J9" i="155"/>
  <c r="I9" i="155"/>
  <c r="I12" i="155" s="1"/>
  <c r="H9" i="155"/>
  <c r="G9" i="155"/>
  <c r="F9" i="155"/>
  <c r="F12" i="155" s="1"/>
  <c r="E9" i="155"/>
  <c r="E12" i="155" s="1"/>
  <c r="D9" i="155"/>
  <c r="D12" i="155" s="1"/>
  <c r="C9" i="155"/>
  <c r="C12" i="155" s="1"/>
  <c r="B9" i="155"/>
  <c r="B12" i="155" s="1"/>
  <c r="K7" i="155"/>
  <c r="K9" i="155" s="1"/>
  <c r="I24" i="155" l="1"/>
  <c r="J24" i="155"/>
  <c r="K12" i="155"/>
  <c r="K18" i="155"/>
  <c r="K19" i="155"/>
  <c r="J54" i="145" l="1"/>
  <c r="D14" i="155"/>
  <c r="D13" i="155" s="1"/>
  <c r="D24" i="155" s="1"/>
  <c r="J70" i="145" l="1"/>
  <c r="L32" i="149" l="1"/>
  <c r="E8" i="152" l="1"/>
  <c r="F8" i="152" s="1"/>
  <c r="E9" i="152"/>
  <c r="F9" i="152" s="1"/>
  <c r="D35" i="96"/>
  <c r="I33" i="96"/>
  <c r="I32" i="96"/>
  <c r="E8" i="153" l="1"/>
  <c r="F8" i="153" s="1"/>
  <c r="E9" i="153"/>
  <c r="F9" i="153" s="1"/>
  <c r="I29" i="96" l="1"/>
  <c r="I30" i="96"/>
  <c r="F126" i="139" l="1"/>
  <c r="F107" i="139"/>
  <c r="E11" i="152" l="1"/>
  <c r="F11" i="152" s="1"/>
  <c r="E12" i="152"/>
  <c r="F12" i="152" s="1"/>
  <c r="E13" i="152"/>
  <c r="F13" i="152" s="1"/>
  <c r="E14" i="152"/>
  <c r="F14" i="152" s="1"/>
  <c r="E15" i="152"/>
  <c r="F15" i="152" s="1"/>
  <c r="E16" i="152"/>
  <c r="F16" i="152" s="1"/>
  <c r="E17" i="152"/>
  <c r="F17" i="152" s="1"/>
  <c r="E18" i="152"/>
  <c r="F18" i="152" s="1"/>
  <c r="E19" i="152"/>
  <c r="F19" i="152" s="1"/>
  <c r="E20" i="152"/>
  <c r="F20" i="152" s="1"/>
  <c r="E21" i="152"/>
  <c r="F21" i="152" s="1"/>
  <c r="E22" i="152"/>
  <c r="F22" i="152" s="1"/>
  <c r="E23" i="152"/>
  <c r="F23" i="152" s="1"/>
  <c r="E24" i="152"/>
  <c r="F24" i="152" s="1"/>
  <c r="F25" i="152"/>
  <c r="F26" i="152"/>
  <c r="E27" i="152"/>
  <c r="F27" i="152" s="1"/>
  <c r="E28" i="152"/>
  <c r="F28" i="152" s="1"/>
  <c r="E29" i="152"/>
  <c r="F29" i="152" s="1"/>
  <c r="E30" i="152"/>
  <c r="F30" i="152" s="1"/>
  <c r="E31" i="152"/>
  <c r="F31" i="152" s="1"/>
  <c r="E32" i="152"/>
  <c r="F32" i="152" s="1"/>
  <c r="E35" i="152"/>
  <c r="E36" i="152"/>
  <c r="F36" i="152" s="1"/>
  <c r="E37" i="152"/>
  <c r="F37" i="152" s="1"/>
  <c r="E38" i="152"/>
  <c r="F38" i="152" s="1"/>
  <c r="E39" i="152"/>
  <c r="F39" i="152" s="1"/>
  <c r="E40" i="152"/>
  <c r="F40" i="152" s="1"/>
  <c r="E41" i="152"/>
  <c r="F41" i="152" s="1"/>
  <c r="E42" i="152"/>
  <c r="F42" i="152" s="1"/>
  <c r="E43" i="152"/>
  <c r="F43" i="152" s="1"/>
  <c r="E44" i="152"/>
  <c r="F44" i="152" s="1"/>
  <c r="E45" i="152"/>
  <c r="F45" i="152" s="1"/>
  <c r="E46" i="152"/>
  <c r="F46" i="152" s="1"/>
  <c r="E47" i="152"/>
  <c r="F47" i="152" s="1"/>
  <c r="E48" i="152"/>
  <c r="F48" i="152" s="1"/>
  <c r="E49" i="152"/>
  <c r="F49" i="152" s="1"/>
  <c r="E50" i="152"/>
  <c r="F50" i="152" s="1"/>
  <c r="E51" i="152"/>
  <c r="F51" i="152" s="1"/>
  <c r="E52" i="152"/>
  <c r="F52" i="152" s="1"/>
  <c r="E53" i="152"/>
  <c r="F53" i="152" s="1"/>
  <c r="E55" i="152"/>
  <c r="F55" i="152" s="1"/>
  <c r="E56" i="152"/>
  <c r="F56" i="152" s="1"/>
  <c r="E79" i="152"/>
  <c r="F79" i="152" s="1"/>
  <c r="E10" i="152"/>
  <c r="F10" i="152" s="1"/>
  <c r="E11" i="153"/>
  <c r="F11" i="153" s="1"/>
  <c r="E12" i="153"/>
  <c r="F12" i="153" s="1"/>
  <c r="E13" i="153"/>
  <c r="F13" i="153" s="1"/>
  <c r="E14" i="153"/>
  <c r="F14" i="153" s="1"/>
  <c r="E15" i="153"/>
  <c r="F15" i="153" s="1"/>
  <c r="E16" i="153"/>
  <c r="F16" i="153" s="1"/>
  <c r="E17" i="153"/>
  <c r="F17" i="153" s="1"/>
  <c r="E18" i="153"/>
  <c r="F18" i="153" s="1"/>
  <c r="E19" i="153"/>
  <c r="F19" i="153" s="1"/>
  <c r="E20" i="153"/>
  <c r="F20" i="153" s="1"/>
  <c r="E21" i="153"/>
  <c r="F21" i="153" s="1"/>
  <c r="E22" i="153"/>
  <c r="F22" i="153" s="1"/>
  <c r="E23" i="153"/>
  <c r="F23" i="153" s="1"/>
  <c r="E24" i="153"/>
  <c r="F24" i="153" s="1"/>
  <c r="E25" i="153"/>
  <c r="F25" i="153" s="1"/>
  <c r="E26" i="153"/>
  <c r="F26" i="153" s="1"/>
  <c r="E27" i="153"/>
  <c r="F27" i="153" s="1"/>
  <c r="E28" i="153"/>
  <c r="F28" i="153" s="1"/>
  <c r="E29" i="153"/>
  <c r="F29" i="153" s="1"/>
  <c r="E30" i="153"/>
  <c r="F30" i="153" s="1"/>
  <c r="E31" i="153"/>
  <c r="F31" i="153" s="1"/>
  <c r="E32" i="153"/>
  <c r="F32" i="153" s="1"/>
  <c r="E35" i="153"/>
  <c r="F35" i="153" s="1"/>
  <c r="E36" i="153"/>
  <c r="F36" i="153" s="1"/>
  <c r="E37" i="153"/>
  <c r="F37" i="153" s="1"/>
  <c r="E38" i="153"/>
  <c r="F38" i="153" s="1"/>
  <c r="E39" i="153"/>
  <c r="F39" i="153" s="1"/>
  <c r="E40" i="153"/>
  <c r="F40" i="153" s="1"/>
  <c r="E41" i="153"/>
  <c r="F41" i="153" s="1"/>
  <c r="E42" i="153"/>
  <c r="F42" i="153" s="1"/>
  <c r="E43" i="153"/>
  <c r="F43" i="153" s="1"/>
  <c r="E44" i="153"/>
  <c r="F44" i="153" s="1"/>
  <c r="E45" i="153"/>
  <c r="F45" i="153" s="1"/>
  <c r="E46" i="153"/>
  <c r="F46" i="153" s="1"/>
  <c r="E47" i="153"/>
  <c r="F47" i="153" s="1"/>
  <c r="E48" i="153"/>
  <c r="F48" i="153" s="1"/>
  <c r="E49" i="153"/>
  <c r="F49" i="153" s="1"/>
  <c r="E50" i="153"/>
  <c r="F50" i="153" s="1"/>
  <c r="E51" i="153"/>
  <c r="F51" i="153" s="1"/>
  <c r="E52" i="153"/>
  <c r="F52" i="153" s="1"/>
  <c r="E53" i="153"/>
  <c r="F53" i="153" s="1"/>
  <c r="E55" i="153"/>
  <c r="F55" i="153" s="1"/>
  <c r="E56" i="153"/>
  <c r="F56" i="153" s="1"/>
  <c r="E10" i="153"/>
  <c r="F10" i="153" s="1"/>
  <c r="C17" i="145"/>
  <c r="C16" i="145"/>
  <c r="C13" i="155" s="1"/>
  <c r="C24" i="155" s="1"/>
  <c r="C14" i="145"/>
  <c r="C13" i="145"/>
  <c r="C39" i="145"/>
  <c r="J17" i="93"/>
  <c r="L17" i="93" s="1"/>
  <c r="F91" i="139"/>
  <c r="L30" i="149"/>
  <c r="P29" i="149"/>
  <c r="L29" i="149"/>
  <c r="L28" i="149"/>
  <c r="L27" i="149"/>
  <c r="F124" i="139"/>
  <c r="F125" i="139"/>
  <c r="F127" i="139"/>
  <c r="F128" i="139"/>
  <c r="F129" i="139"/>
  <c r="F130" i="139"/>
  <c r="F131" i="139"/>
  <c r="F163" i="139"/>
  <c r="F164" i="139"/>
  <c r="F138" i="139"/>
  <c r="F139" i="139"/>
  <c r="F140" i="139"/>
  <c r="F158" i="139"/>
  <c r="F114" i="139"/>
  <c r="F115" i="139"/>
  <c r="F116" i="139"/>
  <c r="F111" i="139"/>
  <c r="F110" i="139"/>
  <c r="D36" i="144"/>
  <c r="J45" i="145"/>
  <c r="C45" i="145"/>
  <c r="J42" i="145"/>
  <c r="C42" i="145"/>
  <c r="J39" i="145"/>
  <c r="J36" i="145"/>
  <c r="C36" i="145"/>
  <c r="J33" i="145"/>
  <c r="C33" i="145"/>
  <c r="J30" i="145"/>
  <c r="C30" i="145"/>
  <c r="J26" i="145"/>
  <c r="C26" i="145"/>
  <c r="J25" i="145"/>
  <c r="C25" i="145"/>
  <c r="F14" i="155" s="1"/>
  <c r="F13" i="155" s="1"/>
  <c r="F24" i="155" s="1"/>
  <c r="J23" i="145"/>
  <c r="C23" i="145"/>
  <c r="J22" i="145"/>
  <c r="C22" i="145"/>
  <c r="E14" i="155" s="1"/>
  <c r="E13" i="155" s="1"/>
  <c r="E24" i="155" s="1"/>
  <c r="J17" i="145"/>
  <c r="J16" i="145"/>
  <c r="J14" i="145"/>
  <c r="J13" i="145"/>
  <c r="J11" i="145"/>
  <c r="J10" i="145"/>
  <c r="C10" i="145"/>
  <c r="C9" i="145" s="1"/>
  <c r="I36" i="144"/>
  <c r="C36" i="144"/>
  <c r="F36" i="144"/>
  <c r="F90" i="139"/>
  <c r="F92" i="139"/>
  <c r="F21" i="139"/>
  <c r="E27" i="139"/>
  <c r="F27" i="139" s="1"/>
  <c r="E31" i="139"/>
  <c r="F31" i="139" s="1"/>
  <c r="E33" i="139"/>
  <c r="F33" i="139" s="1"/>
  <c r="F43" i="139"/>
  <c r="E44" i="139"/>
  <c r="E47" i="139"/>
  <c r="F47" i="139" s="1"/>
  <c r="E48" i="139"/>
  <c r="F48" i="139" s="1"/>
  <c r="E49" i="139"/>
  <c r="F49" i="139" s="1"/>
  <c r="F52" i="139"/>
  <c r="F53" i="139"/>
  <c r="F54" i="139"/>
  <c r="F57" i="139"/>
  <c r="F69" i="139"/>
  <c r="F70" i="139"/>
  <c r="F84" i="139"/>
  <c r="F85" i="139"/>
  <c r="F86" i="139"/>
  <c r="F96" i="139"/>
  <c r="F97" i="139"/>
  <c r="F109" i="139"/>
  <c r="F112" i="139"/>
  <c r="F117" i="139"/>
  <c r="F122" i="139"/>
  <c r="F132" i="139"/>
  <c r="F141" i="139"/>
  <c r="F154" i="139"/>
  <c r="F155" i="139"/>
  <c r="F156" i="139"/>
  <c r="F157" i="139"/>
  <c r="F169" i="139"/>
  <c r="F170" i="139"/>
  <c r="F171" i="139"/>
  <c r="F172" i="139"/>
  <c r="F173" i="139"/>
  <c r="F174" i="139"/>
  <c r="F168" i="139"/>
  <c r="F161" i="139"/>
  <c r="F153" i="139"/>
  <c r="F137" i="139"/>
  <c r="F134" i="139"/>
  <c r="F106" i="139"/>
  <c r="F94" i="139"/>
  <c r="F83" i="139"/>
  <c r="F80" i="139"/>
  <c r="F79" i="139"/>
  <c r="F75" i="139"/>
  <c r="F74" i="139"/>
  <c r="F68" i="139"/>
  <c r="F66" i="139"/>
  <c r="F65" i="139"/>
  <c r="F61" i="139"/>
  <c r="F60" i="139"/>
  <c r="F59" i="139"/>
  <c r="F56" i="139"/>
  <c r="E46" i="139"/>
  <c r="F46" i="139" s="1"/>
  <c r="E42" i="139"/>
  <c r="E30" i="139"/>
  <c r="F30" i="139" s="1"/>
  <c r="E26" i="139"/>
  <c r="F26" i="139" s="1"/>
  <c r="F20" i="139"/>
  <c r="F15" i="139"/>
  <c r="F13" i="139"/>
  <c r="E12" i="139"/>
  <c r="E33" i="96"/>
  <c r="E9" i="96"/>
  <c r="E10" i="96"/>
  <c r="E11" i="96"/>
  <c r="I11" i="96"/>
  <c r="E14" i="96"/>
  <c r="G14" i="96" s="1"/>
  <c r="I14" i="96" s="1"/>
  <c r="E15" i="96"/>
  <c r="G15" i="96" s="1"/>
  <c r="E18" i="96"/>
  <c r="E19" i="96"/>
  <c r="G19" i="96" s="1"/>
  <c r="I19" i="96" s="1"/>
  <c r="E20" i="96"/>
  <c r="G20" i="96" s="1"/>
  <c r="I20" i="96" s="1"/>
  <c r="E24" i="96"/>
  <c r="G24" i="96" s="1"/>
  <c r="H16" i="96"/>
  <c r="H22" i="96"/>
  <c r="H26" i="96"/>
  <c r="E25" i="96"/>
  <c r="G25" i="96" s="1"/>
  <c r="C16" i="96"/>
  <c r="C22" i="96"/>
  <c r="C26" i="96"/>
  <c r="B12" i="96"/>
  <c r="B16" i="96"/>
  <c r="B21" i="96" s="1"/>
  <c r="G21" i="96" s="1"/>
  <c r="H21" i="96" s="1"/>
  <c r="B22" i="96"/>
  <c r="B26" i="96"/>
  <c r="I10" i="96"/>
  <c r="F39" i="139" l="1"/>
  <c r="F42" i="139"/>
  <c r="F40" i="139"/>
  <c r="F44" i="139"/>
  <c r="F12" i="139"/>
  <c r="B13" i="155"/>
  <c r="B24" i="155" s="1"/>
  <c r="K14" i="155"/>
  <c r="F88" i="139"/>
  <c r="C35" i="96"/>
  <c r="H35" i="96"/>
  <c r="I28" i="96"/>
  <c r="F55" i="139"/>
  <c r="E25" i="139"/>
  <c r="J36" i="144"/>
  <c r="K36" i="144" s="1"/>
  <c r="F38" i="139"/>
  <c r="F144" i="139"/>
  <c r="F64" i="139"/>
  <c r="F162" i="139"/>
  <c r="F45" i="139"/>
  <c r="F78" i="139"/>
  <c r="E34" i="139"/>
  <c r="F34" i="139" s="1"/>
  <c r="F50" i="139"/>
  <c r="F16" i="139"/>
  <c r="J18" i="145"/>
  <c r="F71" i="139"/>
  <c r="F51" i="139"/>
  <c r="F14" i="139"/>
  <c r="C15" i="145"/>
  <c r="F62" i="139"/>
  <c r="F93" i="139"/>
  <c r="C24" i="145"/>
  <c r="J21" i="145"/>
  <c r="F148" i="139"/>
  <c r="F41" i="139"/>
  <c r="F89" i="139"/>
  <c r="J15" i="145"/>
  <c r="C48" i="145"/>
  <c r="F17" i="139"/>
  <c r="F82" i="139"/>
  <c r="F159" i="139"/>
  <c r="J9" i="145"/>
  <c r="C21" i="145"/>
  <c r="J24" i="145"/>
  <c r="J48" i="145"/>
  <c r="J12" i="145"/>
  <c r="F67" i="139"/>
  <c r="F160" i="139"/>
  <c r="F143" i="139"/>
  <c r="F136" i="139"/>
  <c r="F133" i="139"/>
  <c r="F123" i="139"/>
  <c r="F29" i="139"/>
  <c r="E26" i="96"/>
  <c r="E12" i="96"/>
  <c r="E22" i="96"/>
  <c r="G26" i="96"/>
  <c r="I24" i="96"/>
  <c r="I26" i="96" s="1"/>
  <c r="G16" i="96"/>
  <c r="I15" i="96"/>
  <c r="I16" i="96" s="1"/>
  <c r="F58" i="139"/>
  <c r="G18" i="96"/>
  <c r="C12" i="145"/>
  <c r="F145" i="139"/>
  <c r="E16" i="96"/>
  <c r="G12" i="96"/>
  <c r="I9" i="96"/>
  <c r="F19" i="139" l="1"/>
  <c r="F18" i="139"/>
  <c r="E24" i="139"/>
  <c r="F24" i="139" s="1"/>
  <c r="F11" i="139"/>
  <c r="K13" i="155"/>
  <c r="E35" i="96"/>
  <c r="F25" i="139"/>
  <c r="F72" i="139"/>
  <c r="F77" i="139"/>
  <c r="F73" i="139"/>
  <c r="F81" i="139"/>
  <c r="F87" i="139"/>
  <c r="F147" i="139"/>
  <c r="F63" i="139"/>
  <c r="J28" i="145"/>
  <c r="F135" i="139"/>
  <c r="F28" i="139"/>
  <c r="F167" i="139"/>
  <c r="F103" i="139"/>
  <c r="F37" i="139"/>
  <c r="G22" i="96"/>
  <c r="G35" i="96" s="1"/>
  <c r="I18" i="96"/>
  <c r="I22" i="96" s="1"/>
  <c r="I12" i="96"/>
  <c r="F10" i="139" l="1"/>
  <c r="F76" i="139"/>
  <c r="F142" i="139"/>
  <c r="F165" i="139"/>
  <c r="F166" i="139"/>
  <c r="F102" i="139"/>
  <c r="F8" i="139" l="1"/>
  <c r="F9" i="139"/>
  <c r="F101" i="139"/>
  <c r="F100" i="139" l="1"/>
  <c r="R32" i="148"/>
  <c r="AK32" i="148" s="1"/>
  <c r="AN32" i="148" s="1"/>
  <c r="AK8" i="148"/>
  <c r="R66" i="148" l="1"/>
  <c r="C18" i="145"/>
  <c r="C54" i="145"/>
  <c r="C70" i="145" l="1"/>
  <c r="C28" i="145" s="1"/>
  <c r="AK66" i="148"/>
  <c r="AN66" i="148" s="1"/>
  <c r="G23" i="155"/>
  <c r="G24" i="155"/>
  <c r="K28" i="155"/>
  <c r="H23" i="155"/>
  <c r="K23" i="155" s="1"/>
  <c r="H24" i="155"/>
  <c r="K24" i="155" s="1"/>
  <c r="K34" i="155"/>
</calcChain>
</file>

<file path=xl/sharedStrings.xml><?xml version="1.0" encoding="utf-8"?>
<sst xmlns="http://schemas.openxmlformats.org/spreadsheetml/2006/main" count="2757" uniqueCount="1491">
  <si>
    <t>投資性不動產</t>
    <phoneticPr fontId="6" type="noConversion"/>
  </si>
  <si>
    <t>科目</t>
    <phoneticPr fontId="6" type="noConversion"/>
  </si>
  <si>
    <t>名稱</t>
    <phoneticPr fontId="6" type="noConversion"/>
  </si>
  <si>
    <t>編號</t>
    <phoneticPr fontId="6" type="noConversion"/>
  </si>
  <si>
    <t>項目</t>
    <phoneticPr fontId="6" type="noConversion"/>
  </si>
  <si>
    <t xml:space="preserve">可用預算數  </t>
    <phoneticPr fontId="6" type="noConversion"/>
  </si>
  <si>
    <t>本年度
保留數</t>
    <phoneticPr fontId="6" type="noConversion"/>
  </si>
  <si>
    <t>本年度
預算數</t>
    <phoneticPr fontId="6" type="noConversion"/>
  </si>
  <si>
    <t>機關長官</t>
  </si>
  <si>
    <t>名稱</t>
  </si>
  <si>
    <t>比較增減</t>
    <phoneticPr fontId="5" type="noConversion"/>
  </si>
  <si>
    <t>％</t>
    <phoneticPr fontId="5" type="noConversion"/>
  </si>
  <si>
    <t>增減原因說明</t>
  </si>
  <si>
    <t>科目</t>
  </si>
  <si>
    <t>%</t>
  </si>
  <si>
    <t>金額</t>
  </si>
  <si>
    <t>合計</t>
    <phoneticPr fontId="6" type="noConversion"/>
  </si>
  <si>
    <t>預算數</t>
    <phoneticPr fontId="6" type="noConversion"/>
  </si>
  <si>
    <t>決算數</t>
    <phoneticPr fontId="6" type="noConversion"/>
  </si>
  <si>
    <t>營業總支
出部分</t>
    <phoneticPr fontId="6" type="noConversion"/>
  </si>
  <si>
    <t>比較增減</t>
    <phoneticPr fontId="6" type="noConversion"/>
  </si>
  <si>
    <t>金額</t>
    <phoneticPr fontId="6" type="noConversion"/>
  </si>
  <si>
    <t>單位：新臺幣元</t>
    <phoneticPr fontId="5" type="noConversion"/>
  </si>
  <si>
    <t>單位：新臺幣元</t>
    <phoneticPr fontId="6" type="noConversion"/>
  </si>
  <si>
    <t>代徵
部分</t>
    <phoneticPr fontId="6" type="noConversion"/>
  </si>
  <si>
    <t>損      益      表</t>
    <phoneticPr fontId="6" type="noConversion"/>
  </si>
  <si>
    <t>員工人數彙計表</t>
    <phoneticPr fontId="6" type="noConversion"/>
  </si>
  <si>
    <t>金額</t>
    <phoneticPr fontId="5" type="noConversion"/>
  </si>
  <si>
    <t>合計</t>
    <phoneticPr fontId="5" type="noConversion"/>
  </si>
  <si>
    <t>項目</t>
    <phoneticPr fontId="5" type="noConversion"/>
  </si>
  <si>
    <t>財務報表附註</t>
    <phoneticPr fontId="6" type="noConversion"/>
  </si>
  <si>
    <t>原 水 權 益 明 細 表</t>
    <phoneticPr fontId="6" type="noConversion"/>
  </si>
  <si>
    <t>資 產 變 賣 明 細 表</t>
    <phoneticPr fontId="5" type="noConversion"/>
  </si>
  <si>
    <t>變賣盈虧預算數</t>
    <phoneticPr fontId="5" type="noConversion"/>
  </si>
  <si>
    <t>加：本年度新增資產價值</t>
    <phoneticPr fontId="5" type="noConversion"/>
  </si>
  <si>
    <t>減：本年度減少資產價值</t>
    <phoneticPr fontId="5" type="noConversion"/>
  </si>
  <si>
    <t>土地改良物</t>
    <phoneticPr fontId="6" type="noConversion"/>
  </si>
  <si>
    <t>房屋及建築</t>
    <phoneticPr fontId="6" type="noConversion"/>
  </si>
  <si>
    <t>機械及設備</t>
    <phoneticPr fontId="6" type="noConversion"/>
  </si>
  <si>
    <t>交通及運輸設備</t>
    <phoneticPr fontId="6" type="noConversion"/>
  </si>
  <si>
    <t>帳齡分析</t>
    <phoneticPr fontId="15" type="noConversion"/>
  </si>
  <si>
    <t xml:space="preserve">
12/31帳列數
</t>
    <phoneticPr fontId="15" type="noConversion"/>
  </si>
  <si>
    <t>1.政府機關或公（有）營事業機關賒欠或保證之款項</t>
    <phoneticPr fontId="15" type="noConversion"/>
  </si>
  <si>
    <t>前項各款項內容說明</t>
    <phoneticPr fontId="15" type="noConversion"/>
  </si>
  <si>
    <t>（C）＝（A）－（B）</t>
    <phoneticPr fontId="15" type="noConversion"/>
  </si>
  <si>
    <t>估計壞帳率</t>
    <phoneticPr fontId="15" type="noConversion"/>
  </si>
  <si>
    <t>備抵呆帳應提列金額</t>
    <phoneticPr fontId="15" type="noConversion"/>
  </si>
  <si>
    <t>備抵呆帳帳列金額</t>
    <phoneticPr fontId="15" type="noConversion"/>
  </si>
  <si>
    <t>差額</t>
    <phoneticPr fontId="15" type="noConversion"/>
  </si>
  <si>
    <t>備註（未提列請敘明原因）</t>
    <phoneticPr fontId="15" type="noConversion"/>
  </si>
  <si>
    <t>2.其他保證日後可如期收回之款項</t>
    <phoneticPr fontId="15" type="noConversion"/>
  </si>
  <si>
    <t>（A）</t>
    <phoneticPr fontId="15" type="noConversion"/>
  </si>
  <si>
    <t xml:space="preserve">（B）＝1+2 </t>
    <phoneticPr fontId="15" type="noConversion"/>
  </si>
  <si>
    <t xml:space="preserve">  －</t>
    <phoneticPr fontId="15" type="noConversion"/>
  </si>
  <si>
    <t>（D）</t>
    <phoneticPr fontId="15" type="noConversion"/>
  </si>
  <si>
    <t>（E）＝（C）＊（D）</t>
    <phoneticPr fontId="15" type="noConversion"/>
  </si>
  <si>
    <t>（F）</t>
    <phoneticPr fontId="15" type="noConversion"/>
  </si>
  <si>
    <t>（G）=（E）－（F）</t>
    <phoneticPr fontId="15" type="noConversion"/>
  </si>
  <si>
    <t>未過期者</t>
    <phoneticPr fontId="15" type="noConversion"/>
  </si>
  <si>
    <t>過期3個月以下</t>
    <phoneticPr fontId="15" type="noConversion"/>
  </si>
  <si>
    <t>過期3～6個月以上</t>
    <phoneticPr fontId="15" type="noConversion"/>
  </si>
  <si>
    <t>小計</t>
    <phoneticPr fontId="15" type="noConversion"/>
  </si>
  <si>
    <t>本年度提列折舊數</t>
    <phoneticPr fontId="5" type="noConversion"/>
  </si>
  <si>
    <t>原值</t>
    <phoneticPr fontId="5" type="noConversion"/>
  </si>
  <si>
    <t>減：累計減損</t>
    <phoneticPr fontId="5" type="noConversion"/>
  </si>
  <si>
    <t>上年度期末帳面價值</t>
    <phoneticPr fontId="5" type="noConversion"/>
  </si>
  <si>
    <t>減：本年度提列折舊數</t>
    <phoneticPr fontId="5" type="noConversion"/>
  </si>
  <si>
    <t>本年度期末帳面價值</t>
    <phoneticPr fontId="6" type="noConversion"/>
  </si>
  <si>
    <t>單位：新臺幣元</t>
    <phoneticPr fontId="15" type="noConversion"/>
  </si>
  <si>
    <t>減：以前年度已提折舊</t>
    <phoneticPr fontId="5" type="noConversion"/>
  </si>
  <si>
    <t>_x000B_科目名稱</t>
  </si>
  <si>
    <t>不動產、廠房及設備</t>
    <phoneticPr fontId="6" type="noConversion"/>
  </si>
  <si>
    <t xml:space="preserve">    應收帳款</t>
    <phoneticPr fontId="15" type="noConversion"/>
  </si>
  <si>
    <t xml:space="preserve">    應收收益                        ＊此科目請逐案說明</t>
    <phoneticPr fontId="15" type="noConversion"/>
  </si>
  <si>
    <t xml:space="preserve">    應收票據</t>
    <phoneticPr fontId="15" type="noConversion"/>
  </si>
  <si>
    <t xml:space="preserve">   其他應收款                                           ＊此科目請逐案說明</t>
    <phoneticPr fontId="15" type="noConversion"/>
  </si>
  <si>
    <r>
      <t xml:space="preserve">  </t>
    </r>
    <r>
      <rPr>
        <b/>
        <sz val="12"/>
        <rFont val="標楷體"/>
        <family val="4"/>
        <charset val="136"/>
      </rPr>
      <t xml:space="preserve">  催收帳款</t>
    </r>
    <r>
      <rPr>
        <sz val="12"/>
        <rFont val="標楷體"/>
        <family val="4"/>
        <charset val="136"/>
      </rPr>
      <t xml:space="preserve">                                 ＊</t>
    </r>
    <r>
      <rPr>
        <b/>
        <sz val="12"/>
        <rFont val="標楷體"/>
        <family val="4"/>
        <charset val="136"/>
      </rPr>
      <t>催收款項（非水費部分）請逐案說明</t>
    </r>
    <phoneticPr fontId="15" type="noConversion"/>
  </si>
  <si>
    <t>土地稅</t>
    <phoneticPr fontId="6" type="noConversion"/>
  </si>
  <si>
    <t>契稅</t>
    <phoneticPr fontId="6" type="noConversion"/>
  </si>
  <si>
    <t>房屋稅</t>
    <phoneticPr fontId="6" type="noConversion"/>
  </si>
  <si>
    <t>消費與行為稅</t>
    <phoneticPr fontId="6" type="noConversion"/>
  </si>
  <si>
    <t>項  目</t>
    <phoneticPr fontId="6" type="noConversion"/>
  </si>
  <si>
    <t>所得稅</t>
    <phoneticPr fontId="6" type="noConversion"/>
  </si>
  <si>
    <t xml:space="preserve">  ×××</t>
    <phoneticPr fontId="6" type="noConversion"/>
  </si>
  <si>
    <t>規費</t>
    <phoneticPr fontId="6" type="noConversion"/>
  </si>
  <si>
    <t>應收及催收款項-備抵呆帳提列情形表</t>
    <phoneticPr fontId="15" type="noConversion"/>
  </si>
  <si>
    <t>2.過期6個月～1年（水費）</t>
    <phoneticPr fontId="15" type="noConversion"/>
  </si>
  <si>
    <t>4.催收款項(非水費)：</t>
    <phoneticPr fontId="15" type="noConversion"/>
  </si>
  <si>
    <t>小計</t>
    <phoneticPr fontId="15" type="noConversion"/>
  </si>
  <si>
    <t>合   計</t>
    <phoneticPr fontId="15" type="noConversion"/>
  </si>
  <si>
    <t>投資性
不動產</t>
    <phoneticPr fontId="6" type="noConversion"/>
  </si>
  <si>
    <t>其他</t>
    <phoneticPr fontId="6" type="noConversion"/>
  </si>
  <si>
    <t>土地
改良物</t>
    <phoneticPr fontId="5" type="noConversion"/>
  </si>
  <si>
    <t>房屋
及建築</t>
    <phoneticPr fontId="5" type="noConversion"/>
  </si>
  <si>
    <t>交通及
運輸設備</t>
    <phoneticPr fontId="5" type="noConversion"/>
  </si>
  <si>
    <t>什項
設備</t>
    <phoneticPr fontId="5" type="noConversion"/>
  </si>
  <si>
    <t>租賃
資產</t>
    <phoneticPr fontId="6" type="noConversion"/>
  </si>
  <si>
    <t>合   計</t>
    <phoneticPr fontId="5" type="noConversion"/>
  </si>
  <si>
    <t>比較增減</t>
  </si>
  <si>
    <t>備註</t>
  </si>
  <si>
    <t>編號</t>
  </si>
  <si>
    <t>合計</t>
  </si>
  <si>
    <t>科　　　　　　目</t>
  </si>
  <si>
    <t>名　　稱</t>
  </si>
  <si>
    <t>％</t>
  </si>
  <si>
    <t>單位：新臺幣元</t>
    <phoneticPr fontId="14" type="noConversion"/>
  </si>
  <si>
    <t>110102</t>
  </si>
  <si>
    <t>資產</t>
  </si>
  <si>
    <t>1</t>
  </si>
  <si>
    <t>11</t>
  </si>
  <si>
    <t>1101</t>
  </si>
  <si>
    <t>1105</t>
  </si>
  <si>
    <t>110504</t>
  </si>
  <si>
    <t>4101</t>
  </si>
  <si>
    <t>410216</t>
  </si>
  <si>
    <t xml:space="preserve">資 產 折 舊 明 細 表 </t>
    <phoneticPr fontId="5" type="noConversion"/>
  </si>
  <si>
    <t>不動產、廠房及設備</t>
    <phoneticPr fontId="5" type="noConversion"/>
  </si>
  <si>
    <t>投資性不動產</t>
    <phoneticPr fontId="5" type="noConversion"/>
  </si>
  <si>
    <t>總        計</t>
    <phoneticPr fontId="5" type="noConversion"/>
  </si>
  <si>
    <t>資 產 報 廢 明 細 表</t>
    <phoneticPr fontId="6" type="noConversion"/>
  </si>
  <si>
    <t>帳面價值</t>
  </si>
  <si>
    <t>科目</t>
    <phoneticPr fontId="5" type="noConversion"/>
  </si>
  <si>
    <t>名稱</t>
    <phoneticPr fontId="5" type="noConversion"/>
  </si>
  <si>
    <t>編 號</t>
    <phoneticPr fontId="5" type="noConversion"/>
  </si>
  <si>
    <t>總收入
(5)</t>
  </si>
  <si>
    <t>處理費用
(6)</t>
  </si>
  <si>
    <t>決    算     數</t>
    <phoneticPr fontId="5" type="noConversion"/>
  </si>
  <si>
    <t>租賃權益改良</t>
    <phoneticPr fontId="6" type="noConversion"/>
  </si>
  <si>
    <t>什項設備</t>
    <phoneticPr fontId="6" type="noConversion"/>
  </si>
  <si>
    <t>報廢損失
預 算 數</t>
    <phoneticPr fontId="6" type="noConversion"/>
  </si>
  <si>
    <t>帳面價值</t>
    <phoneticPr fontId="6" type="noConversion"/>
  </si>
  <si>
    <t>殘餘價值
(5)</t>
    <phoneticPr fontId="6" type="noConversion"/>
  </si>
  <si>
    <t>%</t>
    <phoneticPr fontId="6" type="noConversion"/>
  </si>
  <si>
    <t>成本或
重估價值
(1)</t>
    <phoneticPr fontId="6" type="noConversion"/>
  </si>
  <si>
    <t>減損
調整數
(3)</t>
    <phoneticPr fontId="6" type="noConversion"/>
  </si>
  <si>
    <t>摘要</t>
  </si>
  <si>
    <t>入帳日期</t>
  </si>
  <si>
    <t>攤銷
年數</t>
  </si>
  <si>
    <t>已攤年限</t>
  </si>
  <si>
    <t>單位：新臺幣元</t>
    <phoneticPr fontId="14" type="noConversion"/>
  </si>
  <si>
    <t>合計</t>
    <phoneticPr fontId="6" type="noConversion"/>
  </si>
  <si>
    <t>其 他 遞 延 資 產 明 細 表</t>
    <phoneticPr fontId="6" type="noConversion"/>
  </si>
  <si>
    <t>單位：人</t>
    <phoneticPr fontId="6" type="noConversion"/>
  </si>
  <si>
    <t>會計科目</t>
  </si>
  <si>
    <t>增　加　資　產</t>
  </si>
  <si>
    <t>減　少　資　產</t>
  </si>
  <si>
    <t>捐贈</t>
  </si>
  <si>
    <t>股東增加投資</t>
  </si>
  <si>
    <t>重估增值</t>
  </si>
  <si>
    <t>以前年度錯誤轉收入</t>
  </si>
  <si>
    <t>資產或負債科目轉入</t>
  </si>
  <si>
    <t>資產減損迴轉利益</t>
  </si>
  <si>
    <t>待出售非流動資產與固定資產間調整科目</t>
  </si>
  <si>
    <t>不動產廠房及設備調整科目</t>
  </si>
  <si>
    <t>區處間未完工程轉帳</t>
  </si>
  <si>
    <t>區處間財產調撥</t>
  </si>
  <si>
    <t>投資性不動產調整科目</t>
  </si>
  <si>
    <t>不動產、廠房及設備與投資性不動產間調整科目</t>
  </si>
  <si>
    <t>折舊</t>
  </si>
  <si>
    <t>損出</t>
  </si>
  <si>
    <t>股東減列投資</t>
  </si>
  <si>
    <t>變賣</t>
  </si>
  <si>
    <t>報廢</t>
  </si>
  <si>
    <t>以前年度錯誤轉支出</t>
  </si>
  <si>
    <t>災害損失</t>
  </si>
  <si>
    <t>轉列資產或負債科目</t>
  </si>
  <si>
    <t>被竊或遺失</t>
  </si>
  <si>
    <t>資產減損</t>
  </si>
  <si>
    <t>　不動產、廠房及設備</t>
  </si>
  <si>
    <t>　　土地</t>
  </si>
  <si>
    <t>　　　土地</t>
  </si>
  <si>
    <t>　　　重估增值－土地</t>
  </si>
  <si>
    <t>　　土地改良物</t>
  </si>
  <si>
    <t>　　　土地改良物</t>
  </si>
  <si>
    <t>　　　累計折舊－土地改良物</t>
  </si>
  <si>
    <t>　　房屋及建築</t>
  </si>
  <si>
    <t>　　　房屋及建築</t>
  </si>
  <si>
    <t>　　　重估增值－房屋及建築</t>
  </si>
  <si>
    <t>　　　累計折舊－房屋及建築</t>
  </si>
  <si>
    <t>　　機械及設備</t>
  </si>
  <si>
    <t>　　　機械及設備</t>
  </si>
  <si>
    <t>　　　重估增值－機械及設備</t>
  </si>
  <si>
    <t>　　　累計折舊－機械及設備</t>
  </si>
  <si>
    <t>　　交通及運輸設備</t>
  </si>
  <si>
    <t>　　　交通及運輸設備</t>
  </si>
  <si>
    <t>　　什項設備</t>
  </si>
  <si>
    <t>　　　什項設備</t>
  </si>
  <si>
    <t>　　　累計折舊－什項設備</t>
  </si>
  <si>
    <t>　　購建中固定資產</t>
  </si>
  <si>
    <t>　　　未完工程</t>
  </si>
  <si>
    <t>總　　　　計</t>
  </si>
  <si>
    <t>本年度
決算數</t>
    <phoneticPr fontId="14" type="noConversion"/>
  </si>
  <si>
    <t>說明：1.本表應填列至4級科目。</t>
    <phoneticPr fontId="5" type="noConversion"/>
  </si>
  <si>
    <t xml:space="preserve">      2.上年度決算數為審定數。</t>
    <phoneticPr fontId="5" type="noConversion"/>
  </si>
  <si>
    <t xml:space="preserve">      2.有關有償撥用資產之處分，仍應列入本表表達。</t>
    <phoneticPr fontId="5" type="noConversion"/>
  </si>
  <si>
    <t>(十三)</t>
    <phoneticPr fontId="6" type="noConversion"/>
  </si>
  <si>
    <t>(十四)</t>
    <phoneticPr fontId="6" type="noConversion"/>
  </si>
  <si>
    <t>510216</t>
  </si>
  <si>
    <t>499898</t>
  </si>
  <si>
    <t>599898</t>
  </si>
  <si>
    <t>用人費用</t>
  </si>
  <si>
    <t>　正式員額薪資</t>
  </si>
  <si>
    <t>　超時工作報酬</t>
  </si>
  <si>
    <t>　津貼</t>
  </si>
  <si>
    <t>　獎金</t>
  </si>
  <si>
    <t>　退休及卹償金</t>
  </si>
  <si>
    <t>　福利費</t>
  </si>
  <si>
    <t>　提繳費</t>
  </si>
  <si>
    <t>服務費用</t>
  </si>
  <si>
    <t>　水電費</t>
  </si>
  <si>
    <t>　郵電費</t>
  </si>
  <si>
    <t>　旅運費</t>
  </si>
  <si>
    <t>　印刷裝訂與廣告費</t>
  </si>
  <si>
    <t>　修理保養與保固費</t>
  </si>
  <si>
    <t>　保險費</t>
  </si>
  <si>
    <t>　專業服務費</t>
  </si>
  <si>
    <t>　公共關係費</t>
  </si>
  <si>
    <t>材料及用品費</t>
  </si>
  <si>
    <t>　使用材料費</t>
  </si>
  <si>
    <t>　用品消耗</t>
  </si>
  <si>
    <t>租金與利息</t>
  </si>
  <si>
    <t>　地租及水租</t>
  </si>
  <si>
    <t>　什項設備租金</t>
  </si>
  <si>
    <t>折舊及攤銷</t>
  </si>
  <si>
    <t>　土地改良物折舊</t>
  </si>
  <si>
    <t>　房屋折舊</t>
  </si>
  <si>
    <t>　機械及設備折舊</t>
  </si>
  <si>
    <t>　交通及運輸設備折舊</t>
  </si>
  <si>
    <t>　什項設備折舊</t>
  </si>
  <si>
    <t>　攤銷</t>
  </si>
  <si>
    <t>稅捐與規費</t>
  </si>
  <si>
    <t>　土地稅</t>
  </si>
  <si>
    <t>　房屋稅</t>
  </si>
  <si>
    <t>　消費與行為稅</t>
  </si>
  <si>
    <t>　規費</t>
  </si>
  <si>
    <t>會費、捐助與分攤</t>
  </si>
  <si>
    <t>　捐助</t>
  </si>
  <si>
    <t>損失與賠償給付</t>
  </si>
  <si>
    <t>　各項損失</t>
  </si>
  <si>
    <t>其他</t>
  </si>
  <si>
    <t>　其他費用</t>
  </si>
  <si>
    <t>單位：新臺幣元</t>
    <phoneticPr fontId="5" type="noConversion"/>
  </si>
  <si>
    <t>資產、負債科目分析</t>
    <phoneticPr fontId="5" type="noConversion"/>
  </si>
  <si>
    <t>單位：新臺幣元</t>
    <phoneticPr fontId="5" type="noConversion"/>
  </si>
  <si>
    <t>會計科目</t>
    <phoneticPr fontId="5" type="noConversion"/>
  </si>
  <si>
    <t>編號</t>
    <phoneticPr fontId="5" type="noConversion"/>
  </si>
  <si>
    <t>增　減　原　因　說　明</t>
    <phoneticPr fontId="5" type="noConversion"/>
  </si>
  <si>
    <t>資產科目</t>
    <phoneticPr fontId="5" type="noConversion"/>
  </si>
  <si>
    <t>負債科目</t>
    <phoneticPr fontId="5" type="noConversion"/>
  </si>
  <si>
    <t xml:space="preserve">      3.表列百分比（%）應列至百分比之小數點後兩位數。</t>
    <phoneticPr fontId="5" type="noConversion"/>
  </si>
  <si>
    <t>210503</t>
  </si>
  <si>
    <t>本年度決算數與預算數比較增減</t>
  </si>
  <si>
    <t>項目</t>
  </si>
  <si>
    <t>決算數</t>
  </si>
  <si>
    <t>預算數</t>
  </si>
  <si>
    <t>國內部分</t>
  </si>
  <si>
    <t>國外部分</t>
  </si>
  <si>
    <t>營業總支出部分</t>
  </si>
  <si>
    <t>972</t>
  </si>
  <si>
    <t/>
  </si>
  <si>
    <t>　生產部分</t>
  </si>
  <si>
    <t>9721</t>
  </si>
  <si>
    <t>　　原水費用</t>
  </si>
  <si>
    <t>　　　正式職員</t>
  </si>
  <si>
    <t>97211</t>
  </si>
  <si>
    <t>　　　臨時職員</t>
  </si>
  <si>
    <t>97212</t>
  </si>
  <si>
    <t>　　　正式工員</t>
  </si>
  <si>
    <t>97213</t>
  </si>
  <si>
    <t>　　淨水費用</t>
  </si>
  <si>
    <t>　　供水費用</t>
  </si>
  <si>
    <t>　業務部份</t>
  </si>
  <si>
    <t>9722</t>
  </si>
  <si>
    <t>　　用戶新設給水裝置成本</t>
  </si>
  <si>
    <t>97221</t>
  </si>
  <si>
    <t>97223</t>
  </si>
  <si>
    <t>　　觀光遊樂費用</t>
  </si>
  <si>
    <t>97222</t>
  </si>
  <si>
    <t>　　　臨時工員</t>
  </si>
  <si>
    <t>97224</t>
  </si>
  <si>
    <t>　　業務費用</t>
  </si>
  <si>
    <t>　管理部分</t>
  </si>
  <si>
    <t>9723</t>
  </si>
  <si>
    <t>　　管理費用</t>
  </si>
  <si>
    <t>97231</t>
  </si>
  <si>
    <t>97232</t>
  </si>
  <si>
    <t>97233</t>
  </si>
  <si>
    <t>　研究發展及員工訓練部分</t>
  </si>
  <si>
    <t>9724</t>
  </si>
  <si>
    <t>　　員工訓練費用</t>
  </si>
  <si>
    <t>97241</t>
  </si>
  <si>
    <t>97243</t>
  </si>
  <si>
    <t>　　小　　　　　　　計</t>
  </si>
  <si>
    <t>　　總　　　　　　　計</t>
  </si>
  <si>
    <t>11010201</t>
  </si>
  <si>
    <t>11010202</t>
  </si>
  <si>
    <t>11050401</t>
  </si>
  <si>
    <t xml:space="preserve">      2.內部損益無需分析。</t>
    <phoneticPr fontId="6" type="noConversion"/>
  </si>
  <si>
    <t>收支科目分析-與本年度預算數比</t>
    <phoneticPr fontId="5" type="noConversion"/>
  </si>
  <si>
    <t>各項費用彙計表-與本年度預算數比</t>
    <phoneticPr fontId="6" type="noConversion"/>
  </si>
  <si>
    <t>(十五)</t>
    <phoneticPr fontId="6" type="noConversion"/>
  </si>
  <si>
    <t>附 屬 單 位 決 算</t>
    <phoneticPr fontId="15" type="noConversion"/>
  </si>
  <si>
    <t>台 灣 自 來 水 股 份 有 限 公 司</t>
    <phoneticPr fontId="15" type="noConversion"/>
  </si>
  <si>
    <t>本年度
決算數</t>
    <phoneticPr fontId="5" type="noConversion"/>
  </si>
  <si>
    <t>金額</t>
    <phoneticPr fontId="5" type="noConversion"/>
  </si>
  <si>
    <t>比較增減</t>
    <phoneticPr fontId="5" type="noConversion"/>
  </si>
  <si>
    <t>單位：新臺幣元</t>
    <phoneticPr fontId="5" type="noConversion"/>
  </si>
  <si>
    <t>上年度
決算數
(審定)</t>
    <phoneticPr fontId="5" type="noConversion"/>
  </si>
  <si>
    <t>說明：1.必分析會計科目：資產及負債會計科目4級(例如110102銀行存款)，本年度決算數與上年度</t>
    <phoneticPr fontId="6" type="noConversion"/>
  </si>
  <si>
    <t>成本或
重估價值
（1）</t>
    <phoneticPr fontId="5" type="noConversion"/>
  </si>
  <si>
    <t>計劃
名稱</t>
    <phoneticPr fontId="6" type="noConversion"/>
  </si>
  <si>
    <t>電 腦 軟 體 明 細 表</t>
    <phoneticPr fontId="6" type="noConversion"/>
  </si>
  <si>
    <t>說明：本表合計金額如與「各項費用彙計表」中「稅捐與規費」金額不符，應於表下按各項稅費</t>
    <phoneticPr fontId="6" type="noConversion"/>
  </si>
  <si>
    <t xml:space="preserve">      實際歸屬項目附註說明。</t>
    <phoneticPr fontId="6" type="noConversion"/>
  </si>
  <si>
    <t xml:space="preserve">本年度
決算數  </t>
    <phoneticPr fontId="6" type="noConversion"/>
  </si>
  <si>
    <t>各項費用彙計表--與上年度審定決算數比</t>
    <phoneticPr fontId="6" type="noConversion"/>
  </si>
  <si>
    <t>上年度
決算數</t>
    <phoneticPr fontId="6" type="noConversion"/>
  </si>
  <si>
    <t>本年度決算數與上年度決算數比較增減</t>
    <phoneticPr fontId="6" type="noConversion"/>
  </si>
  <si>
    <t>說明：1.必分析會計科目：銷售收入、新裝收入、什項收入、原水費用、淨水費用、供水費用、新裝成本</t>
    <phoneticPr fontId="6" type="noConversion"/>
  </si>
  <si>
    <t xml:space="preserve">        、什項費用；餘會計科目4級（例如419804 政府補助收入），本年度決算數與預算數比較，增減</t>
    <phoneticPr fontId="6" type="noConversion"/>
  </si>
  <si>
    <t>收支科目分析-與上年度審定決算數比</t>
  </si>
  <si>
    <t>收支科目分析-與上年度審定決算數比</t>
    <phoneticPr fontId="5" type="noConversion"/>
  </si>
  <si>
    <t>變賣盈虧（8）=
（7）-（4)</t>
    <phoneticPr fontId="5" type="noConversion"/>
  </si>
  <si>
    <t>已提折舊額
（2）</t>
    <phoneticPr fontId="5" type="noConversion"/>
  </si>
  <si>
    <t>減損調整數（3）</t>
    <phoneticPr fontId="5" type="noConversion"/>
  </si>
  <si>
    <t>淨收入（7）=
（5）-（6）</t>
    <phoneticPr fontId="5" type="noConversion"/>
  </si>
  <si>
    <t>（十一）</t>
  </si>
  <si>
    <t>原始總額</t>
    <phoneticPr fontId="6" type="noConversion"/>
  </si>
  <si>
    <t>（二十）</t>
  </si>
  <si>
    <t>業務計畫及決算概要</t>
  </si>
  <si>
    <t>（一）</t>
  </si>
  <si>
    <t>損益表</t>
  </si>
  <si>
    <t>（二）</t>
  </si>
  <si>
    <t>（三）</t>
  </si>
  <si>
    <t>（四）</t>
  </si>
  <si>
    <t>（五）</t>
  </si>
  <si>
    <t>（六）</t>
  </si>
  <si>
    <t>（七）</t>
  </si>
  <si>
    <t>（八）</t>
  </si>
  <si>
    <t>（九）</t>
  </si>
  <si>
    <t>（十）</t>
  </si>
  <si>
    <t>（十二）</t>
  </si>
  <si>
    <t>（十三）</t>
  </si>
  <si>
    <t>（十四）</t>
  </si>
  <si>
    <t>（十五）</t>
  </si>
  <si>
    <t>（十六）</t>
  </si>
  <si>
    <t>（十七）</t>
  </si>
  <si>
    <t>（十八）</t>
  </si>
  <si>
    <t>（十九）</t>
  </si>
  <si>
    <t>收支科目分析-與本年度預算數比</t>
  </si>
  <si>
    <t>目       次</t>
    <phoneticPr fontId="6" type="noConversion"/>
  </si>
  <si>
    <t>資產負債表</t>
  </si>
  <si>
    <t>資產、負債科目分析</t>
  </si>
  <si>
    <t>財務報表附註</t>
  </si>
  <si>
    <t>資產折舊明細表</t>
  </si>
  <si>
    <t>資產變賣明細表</t>
  </si>
  <si>
    <t>資產報廢明細表</t>
  </si>
  <si>
    <t>固定資產建設改良擴充明細表</t>
  </si>
  <si>
    <t>資產增減變動表</t>
  </si>
  <si>
    <t>原水權益明細表</t>
  </si>
  <si>
    <t>其他遞延資產明細表</t>
  </si>
  <si>
    <t>電腦軟體明細表</t>
  </si>
  <si>
    <t>應收及催收款項-備抵呆帳提列情形表</t>
  </si>
  <si>
    <t>員工人數彙計表</t>
  </si>
  <si>
    <t>繳納各項稅捐與規費明細表</t>
  </si>
  <si>
    <t>各項費用彙計表-與本年度預算數比</t>
  </si>
  <si>
    <t>未完工程
轉財產</t>
  </si>
  <si>
    <t>各項費用彙計表-與上年度審定決算數比</t>
    <phoneticPr fontId="6" type="noConversion"/>
  </si>
  <si>
    <r>
      <t>(</t>
    </r>
    <r>
      <rPr>
        <sz val="12"/>
        <rFont val="標楷體"/>
        <family val="4"/>
        <charset val="136"/>
      </rPr>
      <t>十七</t>
    </r>
    <r>
      <rPr>
        <sz val="12"/>
        <rFont val="Times New Roman"/>
        <family val="1"/>
      </rPr>
      <t>)</t>
    </r>
    <phoneticPr fontId="6" type="noConversion"/>
  </si>
  <si>
    <r>
      <t>(</t>
    </r>
    <r>
      <rPr>
        <sz val="12"/>
        <rFont val="標楷體"/>
        <family val="4"/>
        <charset val="136"/>
      </rPr>
      <t>十八</t>
    </r>
    <r>
      <rPr>
        <sz val="12"/>
        <rFont val="Times New Roman"/>
        <family val="1"/>
      </rPr>
      <t>)</t>
    </r>
    <phoneticPr fontId="6" type="noConversion"/>
  </si>
  <si>
    <t>頁次</t>
  </si>
  <si>
    <t>（O）</t>
    <phoneticPr fontId="6" type="noConversion"/>
  </si>
  <si>
    <t>（三）</t>
    <phoneticPr fontId="6" type="noConversion"/>
  </si>
  <si>
    <t>（四）</t>
    <phoneticPr fontId="6" type="noConversion"/>
  </si>
  <si>
    <t>（五）</t>
    <phoneticPr fontId="6" type="noConversion"/>
  </si>
  <si>
    <t>（六）</t>
    <phoneticPr fontId="5" type="noConversion"/>
  </si>
  <si>
    <t>（十九）</t>
    <phoneticPr fontId="6" type="noConversion"/>
  </si>
  <si>
    <t>（二十）</t>
    <phoneticPr fontId="6" type="noConversion"/>
  </si>
  <si>
    <t xml:space="preserve">  主辦會計人員</t>
    <phoneticPr fontId="6" type="noConversion"/>
  </si>
  <si>
    <t>（二）</t>
    <phoneticPr fontId="6" type="noConversion"/>
  </si>
  <si>
    <t>營業收入</t>
  </si>
  <si>
    <t>營業成本</t>
  </si>
  <si>
    <t>本年度
預算數</t>
    <phoneticPr fontId="14" type="noConversion"/>
  </si>
  <si>
    <t>上年度
決算數</t>
    <phoneticPr fontId="14" type="noConversion"/>
  </si>
  <si>
    <t>台灣自來水股份有限公司第 10 區管理處</t>
    <phoneticPr fontId="6" type="noConversion"/>
  </si>
  <si>
    <t>5</t>
  </si>
  <si>
    <t>510114</t>
  </si>
  <si>
    <t>510115</t>
  </si>
  <si>
    <t>510116</t>
  </si>
  <si>
    <t>〈 第 10 區 管 理 處 〉</t>
    <phoneticPr fontId="15" type="noConversion"/>
  </si>
  <si>
    <t>台灣自來水股份有限公司第 10 區管理處</t>
    <phoneticPr fontId="5" type="noConversion"/>
  </si>
  <si>
    <r>
      <t>台灣自來水股份有限公司第</t>
    </r>
    <r>
      <rPr>
        <sz val="14"/>
        <rFont val="Times New Roman"/>
        <family val="1"/>
      </rPr>
      <t xml:space="preserve"> 10  </t>
    </r>
    <r>
      <rPr>
        <sz val="14"/>
        <rFont val="標楷體"/>
        <family val="4"/>
        <charset val="136"/>
      </rPr>
      <t>區管理處</t>
    </r>
    <phoneticPr fontId="15" type="noConversion"/>
  </si>
  <si>
    <t>台灣自來水股份有限公司第 10 區管理處</t>
    <phoneticPr fontId="15" type="noConversion"/>
  </si>
  <si>
    <t>4</t>
  </si>
  <si>
    <t>台灣自來水股份有限公司第 10 區管理處</t>
    <phoneticPr fontId="6" type="noConversion"/>
  </si>
  <si>
    <t>資  產  負  債  表</t>
    <phoneticPr fontId="6" type="noConversion"/>
  </si>
  <si>
    <t>本年度
決算數</t>
    <phoneticPr fontId="6" type="noConversion"/>
  </si>
  <si>
    <t>上年度
決算數</t>
    <phoneticPr fontId="6" type="noConversion"/>
  </si>
  <si>
    <t>比較增減</t>
    <phoneticPr fontId="6" type="noConversion"/>
  </si>
  <si>
    <t>2</t>
  </si>
  <si>
    <t>210505</t>
  </si>
  <si>
    <t>210507</t>
  </si>
  <si>
    <t>210598</t>
  </si>
  <si>
    <t>210803</t>
  </si>
  <si>
    <t>210806</t>
  </si>
  <si>
    <t>280201</t>
  </si>
  <si>
    <t>289701</t>
  </si>
  <si>
    <t>權益</t>
  </si>
  <si>
    <t>3</t>
  </si>
  <si>
    <t>28</t>
  </si>
  <si>
    <t xml:space="preserve">      備忘性質之或有資產及或有負債科目，為免資產負債虛增起見，未於表內列示。</t>
  </si>
  <si>
    <t>說明：1.本表應填列至會計科目5級。</t>
  </si>
  <si>
    <t xml:space="preserve">      2.上年度決算數為審定數。</t>
  </si>
  <si>
    <t xml:space="preserve">      3.表列百分比（%）應列至百分比之小數點後兩位數。</t>
  </si>
  <si>
    <t>備註</t>
    <phoneticPr fontId="6" type="noConversion"/>
  </si>
  <si>
    <t>110103</t>
  </si>
  <si>
    <t>11010300</t>
  </si>
  <si>
    <t>110104</t>
  </si>
  <si>
    <t>110505</t>
  </si>
  <si>
    <t>110598</t>
  </si>
  <si>
    <t>11059898</t>
  </si>
  <si>
    <t>1108</t>
  </si>
  <si>
    <t>110817</t>
  </si>
  <si>
    <t>　　　物料</t>
  </si>
  <si>
    <t>11081701</t>
  </si>
  <si>
    <t>110821</t>
  </si>
  <si>
    <t>1111</t>
  </si>
  <si>
    <t>111102</t>
  </si>
  <si>
    <t>11110201</t>
  </si>
  <si>
    <t>11110202</t>
  </si>
  <si>
    <t>11110212</t>
  </si>
  <si>
    <t>111103</t>
  </si>
  <si>
    <t>111106</t>
  </si>
  <si>
    <t>14</t>
  </si>
  <si>
    <t>1401</t>
  </si>
  <si>
    <t>140101</t>
  </si>
  <si>
    <t>140102</t>
  </si>
  <si>
    <t>1402</t>
  </si>
  <si>
    <t>140201</t>
  </si>
  <si>
    <t>140204</t>
  </si>
  <si>
    <t>140205</t>
  </si>
  <si>
    <t>1403</t>
  </si>
  <si>
    <t>140301</t>
  </si>
  <si>
    <t>140302</t>
  </si>
  <si>
    <t>140304</t>
  </si>
  <si>
    <t>140305</t>
  </si>
  <si>
    <t>1404</t>
  </si>
  <si>
    <t>140401</t>
  </si>
  <si>
    <t>140402</t>
  </si>
  <si>
    <t>140404</t>
  </si>
  <si>
    <t>140405</t>
  </si>
  <si>
    <t>1405</t>
  </si>
  <si>
    <t>140501</t>
  </si>
  <si>
    <t>140504</t>
  </si>
  <si>
    <t>1406</t>
  </si>
  <si>
    <t>140601</t>
  </si>
  <si>
    <t>140604</t>
  </si>
  <si>
    <t>1408</t>
  </si>
  <si>
    <t>140801</t>
  </si>
  <si>
    <t>15</t>
  </si>
  <si>
    <t>1501</t>
  </si>
  <si>
    <t>　　投資性不動產－土地</t>
  </si>
  <si>
    <t>150101</t>
  </si>
  <si>
    <t>150102</t>
  </si>
  <si>
    <t>1503</t>
  </si>
  <si>
    <t>　　投資性不動產－房屋及建築</t>
  </si>
  <si>
    <t>150301</t>
  </si>
  <si>
    <t>150302</t>
  </si>
  <si>
    <t>150304</t>
  </si>
  <si>
    <t>16</t>
  </si>
  <si>
    <t>　無形資產</t>
  </si>
  <si>
    <t>1601</t>
  </si>
  <si>
    <t>160105</t>
  </si>
  <si>
    <t>16010502</t>
  </si>
  <si>
    <t>18</t>
  </si>
  <si>
    <t>1802</t>
  </si>
  <si>
    <t>180298</t>
  </si>
  <si>
    <t>18029801</t>
  </si>
  <si>
    <t>18029803</t>
  </si>
  <si>
    <t>1804</t>
  </si>
  <si>
    <t>180498</t>
  </si>
  <si>
    <t>18049803</t>
  </si>
  <si>
    <t>18049804</t>
  </si>
  <si>
    <t>18049805</t>
  </si>
  <si>
    <t>18049806</t>
  </si>
  <si>
    <t>1897</t>
  </si>
  <si>
    <t>189702</t>
  </si>
  <si>
    <t>18970201</t>
  </si>
  <si>
    <t>18970207</t>
  </si>
  <si>
    <t>189705</t>
  </si>
  <si>
    <t>189721</t>
  </si>
  <si>
    <t>18972106</t>
  </si>
  <si>
    <t>18972107</t>
  </si>
  <si>
    <t>18972198</t>
  </si>
  <si>
    <t>負債</t>
  </si>
  <si>
    <t>21</t>
  </si>
  <si>
    <t>2105</t>
  </si>
  <si>
    <t>21050301</t>
  </si>
  <si>
    <t>21050305</t>
  </si>
  <si>
    <t>21050315</t>
  </si>
  <si>
    <t>21050504</t>
  </si>
  <si>
    <t>21050508</t>
  </si>
  <si>
    <t>21059801</t>
  </si>
  <si>
    <t>2108</t>
  </si>
  <si>
    <t>21080301</t>
  </si>
  <si>
    <t>21080303</t>
  </si>
  <si>
    <t>2802</t>
  </si>
  <si>
    <t>28020101</t>
  </si>
  <si>
    <t>2897</t>
  </si>
  <si>
    <t>28970101</t>
  </si>
  <si>
    <t>28970102</t>
  </si>
  <si>
    <t>28970103</t>
  </si>
  <si>
    <t>28970104</t>
  </si>
  <si>
    <t>28970105</t>
  </si>
  <si>
    <t>28970198</t>
  </si>
  <si>
    <t>29</t>
  </si>
  <si>
    <t>2901</t>
  </si>
  <si>
    <t>　　內部往來</t>
  </si>
  <si>
    <t>290101</t>
  </si>
  <si>
    <t>29010100</t>
  </si>
  <si>
    <t>29010101</t>
  </si>
  <si>
    <t>29010102</t>
  </si>
  <si>
    <t>29010103</t>
  </si>
  <si>
    <t>29010104</t>
  </si>
  <si>
    <t>29010105</t>
  </si>
  <si>
    <t>29010106</t>
  </si>
  <si>
    <t>29010107</t>
  </si>
  <si>
    <t>29010108</t>
  </si>
  <si>
    <t>29010109</t>
  </si>
  <si>
    <t>29010111</t>
  </si>
  <si>
    <t>29010112</t>
  </si>
  <si>
    <t>29010150</t>
  </si>
  <si>
    <t>29010151</t>
  </si>
  <si>
    <t>29010152</t>
  </si>
  <si>
    <t>33</t>
  </si>
  <si>
    <r>
      <t>說明：
1.原值，係指以前年度資產成本及重估增值。     
2.本年度新增資產價值，係指資產之增置、重估增值、撥入及受贈等資產價值。
3.本年度減少資產價值，係指報廢、變賣、撥出及遺失等資產之帳面價值，前述帳面價值已扣除累計減損之金額。
4.調整數，包括本年度調整以前年度溢（短）計資產折舊數、購建中固定資產完工轉正財產數、</t>
    </r>
    <r>
      <rPr>
        <u/>
        <sz val="11"/>
        <color indexed="10"/>
        <rFont val="標楷體"/>
        <family val="4"/>
        <charset val="136"/>
      </rPr>
      <t>建造中之投資性不動產轉正財產數</t>
    </r>
    <r>
      <rPr>
        <sz val="11"/>
        <rFont val="標楷體"/>
        <family val="4"/>
        <charset val="136"/>
      </rPr>
      <t>、資產之減損調整數、</t>
    </r>
    <r>
      <rPr>
        <u/>
        <sz val="11"/>
        <color indexed="10"/>
        <rFont val="標楷體"/>
        <family val="4"/>
        <charset val="136"/>
      </rPr>
      <t>其他資產轉列財產數、財產列帳錯誤之調整等</t>
    </r>
    <r>
      <rPr>
        <sz val="11"/>
        <rFont val="標楷體"/>
        <family val="4"/>
        <charset val="136"/>
      </rPr>
      <t xml:space="preserve">，請各事業備妥調整事項詳細資料，俾便查核。
</t>
    </r>
    <r>
      <rPr>
        <u/>
        <sz val="11"/>
        <rFont val="標楷體"/>
        <family val="4"/>
        <charset val="136"/>
      </rPr>
      <t>5.</t>
    </r>
    <r>
      <rPr>
        <sz val="11"/>
        <rFont val="標楷體"/>
        <family val="4"/>
        <charset val="136"/>
      </rPr>
      <t xml:space="preserve">以前年度已提折舊及減損數暨本年度期末帳面價值，其中如有涉及減損金額者，應於表下分別附註說明各類資產上年度及本年度累計減損之金額。
</t>
    </r>
    <r>
      <rPr>
        <u/>
        <sz val="11"/>
        <rFont val="標楷體"/>
        <family val="4"/>
        <charset val="136"/>
      </rPr>
      <t>6.</t>
    </r>
    <r>
      <rPr>
        <sz val="11"/>
        <rFont val="標楷體"/>
        <family val="4"/>
        <charset val="136"/>
      </rPr>
      <t xml:space="preserve">表列本年度提列折舊數，原則應與各項費用彙計表所列折舊費用相符，如有無法勾稽之處，應加以說明。
</t>
    </r>
    <r>
      <rPr>
        <u/>
        <sz val="11"/>
        <color indexed="10"/>
        <rFont val="標楷體"/>
        <family val="4"/>
        <charset val="136"/>
      </rPr>
      <t>7.表列「其他」欄，係指生物資產及代管資產等資訊。</t>
    </r>
    <phoneticPr fontId="6" type="noConversion"/>
  </si>
  <si>
    <t>(一)重大之承諾事項：無。</t>
    <phoneticPr fontId="6" type="noConversion"/>
  </si>
  <si>
    <t>(二)重要契約之簽訂、完成、撤銷或失效：無。</t>
    <phoneticPr fontId="6" type="noConversion"/>
  </si>
  <si>
    <t>(三)重要訴訟案件之進行或終結：無。</t>
    <phoneticPr fontId="6" type="noConversion"/>
  </si>
  <si>
    <t>(四)負債準備、或有資產、或有負債及報導期間後事項之揭露：無。</t>
    <phoneticPr fontId="6" type="noConversion"/>
  </si>
  <si>
    <t>(五)重大災害損失：無。</t>
    <phoneticPr fontId="6" type="noConversion"/>
  </si>
  <si>
    <t>(六)債權人對於特定資產之權利：無。</t>
    <phoneticPr fontId="6" type="noConversion"/>
  </si>
  <si>
    <t>(七)有關權益之重大事項：無。</t>
    <phoneticPr fontId="6" type="noConversion"/>
  </si>
  <si>
    <t>(八)因政府法令變更而發生之重大影響：無。</t>
    <phoneticPr fontId="6" type="noConversion"/>
  </si>
  <si>
    <t xml:space="preserve">    增置</t>
    <phoneticPr fontId="5" type="noConversion"/>
  </si>
  <si>
    <t xml:space="preserve">    重估</t>
    <phoneticPr fontId="5" type="noConversion"/>
  </si>
  <si>
    <t xml:space="preserve">    受贈</t>
    <phoneticPr fontId="5" type="noConversion"/>
  </si>
  <si>
    <t xml:space="preserve">    撥入</t>
    <phoneticPr fontId="6" type="noConversion"/>
  </si>
  <si>
    <t xml:space="preserve">    變賣</t>
    <phoneticPr fontId="5" type="noConversion"/>
  </si>
  <si>
    <t xml:space="preserve">    撥出及遺失</t>
    <phoneticPr fontId="5" type="noConversion"/>
  </si>
  <si>
    <r>
      <t xml:space="preserve">     </t>
    </r>
    <r>
      <rPr>
        <sz val="8"/>
        <rFont val="標楷體"/>
        <family val="4"/>
        <charset val="136"/>
      </rPr>
      <t>原水費用</t>
    </r>
    <phoneticPr fontId="5" type="noConversion"/>
  </si>
  <si>
    <r>
      <t xml:space="preserve">     </t>
    </r>
    <r>
      <rPr>
        <sz val="8"/>
        <rFont val="標楷體"/>
        <family val="4"/>
        <charset val="136"/>
      </rPr>
      <t>淨水費用</t>
    </r>
    <phoneticPr fontId="5" type="noConversion"/>
  </si>
  <si>
    <r>
      <t xml:space="preserve">     </t>
    </r>
    <r>
      <rPr>
        <sz val="8"/>
        <rFont val="標楷體"/>
        <family val="4"/>
        <charset val="136"/>
      </rPr>
      <t>供水費用</t>
    </r>
    <phoneticPr fontId="5" type="noConversion"/>
  </si>
  <si>
    <r>
      <t xml:space="preserve">     </t>
    </r>
    <r>
      <rPr>
        <sz val="8"/>
        <rFont val="標楷體"/>
        <family val="4"/>
        <charset val="136"/>
      </rPr>
      <t>用戶新設給水裝置成本</t>
    </r>
    <phoneticPr fontId="5" type="noConversion"/>
  </si>
  <si>
    <r>
      <t xml:space="preserve">     </t>
    </r>
    <r>
      <rPr>
        <sz val="8"/>
        <rFont val="標楷體"/>
        <family val="4"/>
        <charset val="136"/>
      </rPr>
      <t>業務費用</t>
    </r>
    <phoneticPr fontId="5" type="noConversion"/>
  </si>
  <si>
    <r>
      <t xml:space="preserve">     </t>
    </r>
    <r>
      <rPr>
        <sz val="8"/>
        <rFont val="標楷體"/>
        <family val="4"/>
        <charset val="136"/>
      </rPr>
      <t>管理費用</t>
    </r>
    <phoneticPr fontId="5" type="noConversion"/>
  </si>
  <si>
    <r>
      <rPr>
        <sz val="8"/>
        <color indexed="8"/>
        <rFont val="標楷體"/>
        <family val="4"/>
        <charset val="136"/>
      </rPr>
      <t>機械
及設備</t>
    </r>
    <phoneticPr fontId="5" type="noConversion"/>
  </si>
  <si>
    <r>
      <t xml:space="preserve">     </t>
    </r>
    <r>
      <rPr>
        <sz val="8"/>
        <color indexed="8"/>
        <rFont val="標楷體"/>
        <family val="4"/>
        <charset val="136"/>
      </rPr>
      <t>投資性不動產費用</t>
    </r>
    <phoneticPr fontId="5" type="noConversion"/>
  </si>
  <si>
    <r>
      <t xml:space="preserve">     </t>
    </r>
    <r>
      <rPr>
        <sz val="8"/>
        <color indexed="8"/>
        <rFont val="標楷體"/>
        <family val="4"/>
        <charset val="136"/>
      </rPr>
      <t>租賃費用</t>
    </r>
    <phoneticPr fontId="5" type="noConversion"/>
  </si>
  <si>
    <t>待出售非流動資產</t>
  </si>
  <si>
    <t xml:space="preserve">比較增減(一) </t>
    <phoneticPr fontId="6" type="noConversion"/>
  </si>
  <si>
    <t>已提折舊額
(2)</t>
    <phoneticPr fontId="6" type="noConversion"/>
  </si>
  <si>
    <t>淨額
(4)=
(1)-(2)-(3)</t>
    <phoneticPr fontId="6" type="noConversion"/>
  </si>
  <si>
    <t>待出售非流動資產</t>
    <phoneticPr fontId="6" type="noConversion"/>
  </si>
  <si>
    <r>
      <t>說明：資產報廢科目如非屬表內所列科目（</t>
    </r>
    <r>
      <rPr>
        <u/>
        <sz val="12"/>
        <color indexed="10"/>
        <rFont val="標楷體"/>
        <family val="4"/>
        <charset val="136"/>
      </rPr>
      <t>其餘項目含生物及無形資產</t>
    </r>
    <r>
      <rPr>
        <sz val="12"/>
        <rFont val="標楷體"/>
        <family val="4"/>
        <charset val="136"/>
      </rPr>
      <t>）者，應備註說明其科目名稱及金額。</t>
    </r>
    <phoneticPr fontId="6" type="noConversion"/>
  </si>
  <si>
    <t>備註</t>
    <phoneticPr fontId="40" type="noConversion"/>
  </si>
  <si>
    <t>（十）</t>
    <phoneticPr fontId="6" type="noConversion"/>
  </si>
  <si>
    <r>
      <t xml:space="preserve">報廢損失
(6)=
</t>
    </r>
    <r>
      <rPr>
        <u/>
        <sz val="10"/>
        <color indexed="8"/>
        <rFont val="標楷體"/>
        <family val="4"/>
        <charset val="136"/>
      </rPr>
      <t>(4)-(5)</t>
    </r>
    <phoneticPr fontId="6" type="noConversion"/>
  </si>
  <si>
    <t>名稱</t>
    <phoneticPr fontId="6" type="noConversion"/>
  </si>
  <si>
    <t>編號</t>
    <phoneticPr fontId="6" type="noConversion"/>
  </si>
  <si>
    <t>以前年度
保留數</t>
    <phoneticPr fontId="6" type="noConversion"/>
  </si>
  <si>
    <t>調整數</t>
    <phoneticPr fontId="6" type="noConversion"/>
  </si>
  <si>
    <t>合計</t>
    <phoneticPr fontId="6" type="noConversion"/>
  </si>
  <si>
    <t>不動產、廠房及設備</t>
    <phoneticPr fontId="6" type="noConversion"/>
  </si>
  <si>
    <t>依計畫別再分六大類</t>
    <phoneticPr fontId="6" type="noConversion"/>
  </si>
  <si>
    <t xml:space="preserve">  土地</t>
    <phoneticPr fontId="6" type="noConversion"/>
  </si>
  <si>
    <t xml:space="preserve">  土地改良物</t>
    <phoneticPr fontId="6" type="noConversion"/>
  </si>
  <si>
    <t xml:space="preserve">  房屋及建築</t>
    <phoneticPr fontId="6" type="noConversion"/>
  </si>
  <si>
    <t xml:space="preserve">  機械及設備</t>
    <phoneticPr fontId="6" type="noConversion"/>
  </si>
  <si>
    <t xml:space="preserve">  交通及運輸設備</t>
    <phoneticPr fontId="6" type="noConversion"/>
  </si>
  <si>
    <t xml:space="preserve">  什項設備</t>
    <phoneticPr fontId="6" type="noConversion"/>
  </si>
  <si>
    <t>投資性不動產</t>
    <phoneticPr fontId="6" type="noConversion"/>
  </si>
  <si>
    <t>總合計（請看決算書）</t>
    <phoneticPr fontId="6" type="noConversion"/>
  </si>
  <si>
    <t>一般建築及設備計畫</t>
    <phoneticPr fontId="5" type="noConversion"/>
  </si>
  <si>
    <t xml:space="preserve">  土 地</t>
    <phoneticPr fontId="6" type="noConversion"/>
  </si>
  <si>
    <t xml:space="preserve">  土地改良物</t>
    <phoneticPr fontId="6" type="noConversion"/>
  </si>
  <si>
    <t xml:space="preserve">  房屋及建築</t>
    <phoneticPr fontId="6" type="noConversion"/>
  </si>
  <si>
    <t xml:space="preserve">  機械及設備</t>
    <phoneticPr fontId="6" type="noConversion"/>
  </si>
  <si>
    <t xml:space="preserve">  交通及運輸設備</t>
    <phoneticPr fontId="6" type="noConversion"/>
  </si>
  <si>
    <t xml:space="preserve">  什 項 設 備</t>
    <phoneticPr fontId="6" type="noConversion"/>
  </si>
  <si>
    <t>合       計</t>
    <phoneticPr fontId="6" type="noConversion"/>
  </si>
  <si>
    <t>專案計畫資本支出</t>
    <phoneticPr fontId="5" type="noConversion"/>
  </si>
  <si>
    <t xml:space="preserve">    機械設備</t>
    <phoneticPr fontId="6" type="noConversion"/>
  </si>
  <si>
    <t>合        計</t>
    <phoneticPr fontId="6" type="noConversion"/>
  </si>
  <si>
    <t>說明：</t>
    <phoneticPr fontId="5" type="noConversion"/>
  </si>
  <si>
    <t xml:space="preserve">   1.表內可用預算數不用填列。</t>
    <phoneticPr fontId="6" type="noConversion"/>
  </si>
  <si>
    <t xml:space="preserve">   3.除土地外，其餘科目A項應等於決算書資產折舊明細表「本年度新增資產價值－增置」欄。</t>
    <phoneticPr fontId="6" type="noConversion"/>
  </si>
  <si>
    <r>
      <t xml:space="preserve">          </t>
    </r>
    <r>
      <rPr>
        <sz val="10"/>
        <rFont val="標楷體"/>
        <family val="4"/>
        <charset val="136"/>
      </rPr>
      <t>A 土地</t>
    </r>
    <phoneticPr fontId="6" type="noConversion"/>
  </si>
  <si>
    <r>
      <t xml:space="preserve">          </t>
    </r>
    <r>
      <rPr>
        <sz val="10"/>
        <rFont val="標楷體"/>
        <family val="4"/>
        <charset val="136"/>
      </rPr>
      <t>B 購建中固定資產</t>
    </r>
    <phoneticPr fontId="6" type="noConversion"/>
  </si>
  <si>
    <r>
      <t xml:space="preserve">          </t>
    </r>
    <r>
      <rPr>
        <sz val="10"/>
        <rFont val="標楷體"/>
        <family val="4"/>
        <charset val="136"/>
      </rPr>
      <t>A 土地改良物</t>
    </r>
    <phoneticPr fontId="6" type="noConversion"/>
  </si>
  <si>
    <r>
      <t xml:space="preserve">          </t>
    </r>
    <r>
      <rPr>
        <sz val="10"/>
        <rFont val="標楷體"/>
        <family val="4"/>
        <charset val="136"/>
      </rPr>
      <t>A 房屋及建築</t>
    </r>
    <phoneticPr fontId="6" type="noConversion"/>
  </si>
  <si>
    <r>
      <t xml:space="preserve">          </t>
    </r>
    <r>
      <rPr>
        <sz val="10"/>
        <rFont val="標楷體"/>
        <family val="4"/>
        <charset val="136"/>
      </rPr>
      <t>A 機械及設備</t>
    </r>
    <phoneticPr fontId="6" type="noConversion"/>
  </si>
  <si>
    <r>
      <t xml:space="preserve">         </t>
    </r>
    <r>
      <rPr>
        <sz val="10"/>
        <rFont val="標楷體"/>
        <family val="4"/>
        <charset val="136"/>
      </rPr>
      <t>A 交通及運輸設備</t>
    </r>
    <phoneticPr fontId="6" type="noConversion"/>
  </si>
  <si>
    <r>
      <t xml:space="preserve">         </t>
    </r>
    <r>
      <rPr>
        <sz val="10"/>
        <rFont val="標楷體"/>
        <family val="4"/>
        <charset val="136"/>
      </rPr>
      <t>B 購建中固定資產</t>
    </r>
    <phoneticPr fontId="6" type="noConversion"/>
  </si>
  <si>
    <r>
      <t xml:space="preserve">          </t>
    </r>
    <r>
      <rPr>
        <sz val="10"/>
        <rFont val="標楷體"/>
        <family val="4"/>
        <charset val="136"/>
      </rPr>
      <t>A 其他設備</t>
    </r>
    <phoneticPr fontId="6" type="noConversion"/>
  </si>
  <si>
    <r>
      <t xml:space="preserve">          </t>
    </r>
    <r>
      <rPr>
        <sz val="10"/>
        <rFont val="標楷體"/>
        <family val="4"/>
        <charset val="136"/>
      </rPr>
      <t>A交通及運輸設備</t>
    </r>
    <phoneticPr fontId="6" type="noConversion"/>
  </si>
  <si>
    <r>
      <t xml:space="preserve">          </t>
    </r>
    <r>
      <rPr>
        <sz val="10"/>
        <rFont val="標楷體"/>
        <family val="4"/>
        <charset val="136"/>
      </rPr>
      <t>A 什項設備</t>
    </r>
    <phoneticPr fontId="6" type="noConversion"/>
  </si>
  <si>
    <r>
      <t xml:space="preserve">            </t>
    </r>
    <r>
      <rPr>
        <sz val="10"/>
        <rFont val="標楷體"/>
        <family val="4"/>
        <charset val="136"/>
      </rPr>
      <t>A 機械及設備</t>
    </r>
    <phoneticPr fontId="6" type="noConversion"/>
  </si>
  <si>
    <r>
      <t xml:space="preserve">            </t>
    </r>
    <r>
      <rPr>
        <sz val="10"/>
        <rFont val="標楷體"/>
        <family val="4"/>
        <charset val="136"/>
      </rPr>
      <t>B 購建中固定資產</t>
    </r>
    <phoneticPr fontId="6" type="noConversion"/>
  </si>
  <si>
    <r>
      <t>本年度奉准</t>
    </r>
    <r>
      <rPr>
        <sz val="10"/>
        <rFont val="標楷體"/>
        <family val="4"/>
        <charset val="136"/>
      </rPr>
      <t>先行辦理數</t>
    </r>
    <phoneticPr fontId="6" type="noConversion"/>
  </si>
  <si>
    <t>本年度預算數</t>
    <phoneticPr fontId="6" type="noConversion"/>
  </si>
  <si>
    <r>
      <t>（</t>
    </r>
    <r>
      <rPr>
        <sz val="12"/>
        <color indexed="8"/>
        <rFont val="標楷體"/>
        <family val="4"/>
        <charset val="136"/>
      </rPr>
      <t>十一</t>
    </r>
    <r>
      <rPr>
        <sz val="12"/>
        <rFont val="標楷體"/>
        <family val="4"/>
        <charset val="136"/>
      </rPr>
      <t>）</t>
    </r>
    <phoneticPr fontId="6" type="noConversion"/>
  </si>
  <si>
    <t>11110306</t>
  </si>
  <si>
    <t>21050313</t>
  </si>
  <si>
    <t>21050318</t>
  </si>
  <si>
    <t>21050501</t>
  </si>
  <si>
    <t>21050514</t>
  </si>
  <si>
    <t>21050515</t>
  </si>
  <si>
    <t>21050598</t>
  </si>
  <si>
    <t>21080304</t>
  </si>
  <si>
    <t>單位：新臺幣元</t>
    <phoneticPr fontId="6" type="noConversion"/>
  </si>
  <si>
    <t>（七）</t>
    <phoneticPr fontId="6" type="noConversion"/>
  </si>
  <si>
    <t>(九)其他為避免報表使用者之誤解、或有助於財務報表之公允表達及
    有關成本中心之攸關事項所必須說明者：無。</t>
    <phoneticPr fontId="6" type="noConversion"/>
  </si>
  <si>
    <t>本年度無發生事項。</t>
  </si>
  <si>
    <t>重估增值</t>
    <phoneticPr fontId="6" type="noConversion"/>
  </si>
  <si>
    <t>帳面金額</t>
    <phoneticPr fontId="5" type="noConversion"/>
  </si>
  <si>
    <t>上年度期末金額</t>
  </si>
  <si>
    <t>本年度期末金額</t>
  </si>
  <si>
    <t>　　　累計減損－土地改良物</t>
  </si>
  <si>
    <t>　　　累計減損－房屋及建築</t>
  </si>
  <si>
    <t>　　　累計減損－機械及設備</t>
  </si>
  <si>
    <t>　投資性不動產</t>
  </si>
  <si>
    <t>　　　投資性不動產－土地</t>
  </si>
  <si>
    <t>不動產、廠房及設備與投資性不動產間調整科目</t>
    <phoneticPr fontId="6" type="noConversion"/>
  </si>
  <si>
    <t>　　　累計折舊－交通及運輸設備</t>
    <phoneticPr fontId="6" type="noConversion"/>
  </si>
  <si>
    <t>（一）</t>
    <phoneticPr fontId="6" type="noConversion"/>
  </si>
  <si>
    <t>台灣自來水股份有限公司第 10 區管理處</t>
    <phoneticPr fontId="6" type="noConversion"/>
  </si>
  <si>
    <t>業務計畫及決算概要</t>
    <phoneticPr fontId="6" type="noConversion"/>
  </si>
  <si>
    <t xml:space="preserve">      　一般建築及設備計畫</t>
    <phoneticPr fontId="6" type="noConversion"/>
  </si>
  <si>
    <t>　  　    土地</t>
    <phoneticPr fontId="6" type="noConversion"/>
  </si>
  <si>
    <t>　  　    土地改良物</t>
    <phoneticPr fontId="6" type="noConversion"/>
  </si>
  <si>
    <t xml:space="preserve">    　    房屋及建築</t>
    <phoneticPr fontId="6" type="noConversion"/>
  </si>
  <si>
    <t>　      　機械及設備</t>
    <phoneticPr fontId="6" type="noConversion"/>
  </si>
  <si>
    <t>　   　   交通及運輸設備</t>
    <phoneticPr fontId="6" type="noConversion"/>
  </si>
  <si>
    <t>　   　   什項設備</t>
    <phoneticPr fontId="6" type="noConversion"/>
  </si>
  <si>
    <t xml:space="preserve">        專案計畫資本支出</t>
    <phoneticPr fontId="6" type="noConversion"/>
  </si>
  <si>
    <t xml:space="preserve">  土地</t>
    <phoneticPr fontId="5" type="noConversion"/>
  </si>
  <si>
    <t xml:space="preserve">  土地改良物</t>
    <phoneticPr fontId="5" type="noConversion"/>
  </si>
  <si>
    <t xml:space="preserve">  房屋及建築</t>
    <phoneticPr fontId="5" type="noConversion"/>
  </si>
  <si>
    <t xml:space="preserve">  機械及設備</t>
    <phoneticPr fontId="5" type="noConversion"/>
  </si>
  <si>
    <t xml:space="preserve">  交通及運輸設備</t>
    <phoneticPr fontId="5" type="noConversion"/>
  </si>
  <si>
    <t xml:space="preserve">  什項設備</t>
    <phoneticPr fontId="5" type="noConversion"/>
  </si>
  <si>
    <t>淨額（4）=（1）-（2）-（3）</t>
    <phoneticPr fontId="5" type="noConversion"/>
  </si>
  <si>
    <r>
      <t>變</t>
    </r>
    <r>
      <rPr>
        <sz val="10"/>
        <rFont val="Times New Roman"/>
        <family val="1"/>
      </rPr>
      <t xml:space="preserve"> </t>
    </r>
    <r>
      <rPr>
        <sz val="10"/>
        <rFont val="標楷體"/>
        <family val="4"/>
        <charset val="136"/>
      </rPr>
      <t>賣收入</t>
    </r>
    <phoneticPr fontId="5" type="noConversion"/>
  </si>
  <si>
    <t>說明：1.本表表內僅表達「不動產、廠房及設備」、「投資性不動產」及「待出售非流動資產」</t>
    <phoneticPr fontId="5" type="noConversion"/>
  </si>
  <si>
    <t xml:space="preserve">        ，其餘項目（ 含生物及無形資產 ）請於表下方備註說明。      </t>
    <phoneticPr fontId="5" type="noConversion"/>
  </si>
  <si>
    <t xml:space="preserve">加：調整數  </t>
    <phoneticPr fontId="5" type="noConversion"/>
  </si>
  <si>
    <t>營業費用</t>
  </si>
  <si>
    <t>內部轉撥費用</t>
  </si>
  <si>
    <t>A</t>
  </si>
  <si>
    <t>　內部轉撥費用</t>
  </si>
  <si>
    <t>AA</t>
  </si>
  <si>
    <t>13</t>
  </si>
  <si>
    <t>19</t>
  </si>
  <si>
    <t>22</t>
  </si>
  <si>
    <t>23</t>
  </si>
  <si>
    <t>24</t>
  </si>
  <si>
    <t>25</t>
  </si>
  <si>
    <t>26</t>
  </si>
  <si>
    <t>27</t>
  </si>
  <si>
    <t>31</t>
  </si>
  <si>
    <t>32</t>
  </si>
  <si>
    <t>41</t>
  </si>
  <si>
    <t>　交通及運輸設備租金</t>
  </si>
  <si>
    <t>44</t>
  </si>
  <si>
    <t>45</t>
  </si>
  <si>
    <t>51</t>
  </si>
  <si>
    <t>52</t>
  </si>
  <si>
    <t>53</t>
  </si>
  <si>
    <t>54</t>
  </si>
  <si>
    <t>55</t>
  </si>
  <si>
    <t>　其他折舊性資產折舊</t>
  </si>
  <si>
    <t>57</t>
  </si>
  <si>
    <t>58</t>
  </si>
  <si>
    <t>6</t>
  </si>
  <si>
    <t>62</t>
  </si>
  <si>
    <t>64</t>
  </si>
  <si>
    <t>65</t>
  </si>
  <si>
    <t>67</t>
  </si>
  <si>
    <t>7</t>
  </si>
  <si>
    <t>72</t>
  </si>
  <si>
    <t>8</t>
  </si>
  <si>
    <t>81</t>
  </si>
  <si>
    <t>9</t>
  </si>
  <si>
    <t>91</t>
  </si>
  <si>
    <t>棧儲、包裝、代理及加工費</t>
    <phoneticPr fontId="6" type="noConversion"/>
  </si>
  <si>
    <t>5101</t>
  </si>
  <si>
    <t>6201</t>
  </si>
  <si>
    <t>6401</t>
  </si>
  <si>
    <t>6506</t>
  </si>
  <si>
    <t>6507</t>
  </si>
  <si>
    <t>6701</t>
  </si>
  <si>
    <t>6702</t>
  </si>
  <si>
    <t>419804</t>
  </si>
  <si>
    <t>520201</t>
  </si>
  <si>
    <t>520301</t>
  </si>
  <si>
    <t>529802</t>
  </si>
  <si>
    <t>499802</t>
  </si>
  <si>
    <t>499804</t>
  </si>
  <si>
    <t>499806</t>
  </si>
  <si>
    <t>599801</t>
  </si>
  <si>
    <t>599806</t>
  </si>
  <si>
    <t>資本支出部分</t>
    <phoneticPr fontId="6" type="noConversion"/>
  </si>
  <si>
    <t>　使用牌照稅</t>
    <phoneticPr fontId="6" type="noConversion"/>
  </si>
  <si>
    <t xml:space="preserve">  汽車燃料使用費</t>
    <phoneticPr fontId="6" type="noConversion"/>
  </si>
  <si>
    <t>　印花稅</t>
    <phoneticPr fontId="6" type="noConversion"/>
  </si>
  <si>
    <t>　一般房屋稅</t>
    <phoneticPr fontId="6" type="noConversion"/>
  </si>
  <si>
    <t>　一般土地地價稅</t>
    <phoneticPr fontId="6" type="noConversion"/>
  </si>
  <si>
    <t>　銷售收入</t>
  </si>
  <si>
    <t>　　給水收入</t>
  </si>
  <si>
    <t>410105</t>
  </si>
  <si>
    <t>　勞務收入</t>
  </si>
  <si>
    <t>4102</t>
  </si>
  <si>
    <t>　　用戶新設給水裝置收入</t>
  </si>
  <si>
    <t>　其他營業收入</t>
  </si>
  <si>
    <t>4198</t>
  </si>
  <si>
    <t>　　代理收入</t>
  </si>
  <si>
    <t>419803</t>
  </si>
  <si>
    <t>　　政府補助收入</t>
  </si>
  <si>
    <t>　　什項營業收入</t>
  </si>
  <si>
    <t>419898</t>
  </si>
  <si>
    <t>　銷售成本</t>
  </si>
  <si>
    <t>　勞務成本</t>
  </si>
  <si>
    <t>5102</t>
  </si>
  <si>
    <t>　其他營業成本</t>
  </si>
  <si>
    <t>5198</t>
  </si>
  <si>
    <t>　　代理費用</t>
  </si>
  <si>
    <t>519803</t>
  </si>
  <si>
    <t>營業毛利（毛損）</t>
  </si>
  <si>
    <t>61</t>
  </si>
  <si>
    <t>　業務費用</t>
  </si>
  <si>
    <t>5202</t>
  </si>
  <si>
    <t>　管理費用</t>
  </si>
  <si>
    <t>5203</t>
  </si>
  <si>
    <t>　其他營業費用</t>
  </si>
  <si>
    <t>5298</t>
  </si>
  <si>
    <t>營業利益（損失）</t>
  </si>
  <si>
    <t>營業外收入</t>
  </si>
  <si>
    <t>49</t>
  </si>
  <si>
    <t>　其他營業外收入</t>
  </si>
  <si>
    <t>4998</t>
  </si>
  <si>
    <t>　　投資性不動產收入</t>
  </si>
  <si>
    <t>499801</t>
  </si>
  <si>
    <t>　　賠償收入</t>
  </si>
  <si>
    <t>　　利息收入</t>
  </si>
  <si>
    <t>　　租賃收入</t>
  </si>
  <si>
    <t>　　什項收入</t>
  </si>
  <si>
    <t>營業外費用</t>
  </si>
  <si>
    <t>59</t>
  </si>
  <si>
    <t>　其他營業外費用</t>
  </si>
  <si>
    <t>5998</t>
  </si>
  <si>
    <t>　　投資性不動產費用</t>
  </si>
  <si>
    <t>　　租賃費用</t>
  </si>
  <si>
    <t>　　資產報廢損失</t>
  </si>
  <si>
    <t>599835</t>
  </si>
  <si>
    <t>　　什項費用</t>
  </si>
  <si>
    <t>營業外利益（損失）</t>
  </si>
  <si>
    <t>63</t>
  </si>
  <si>
    <t>稅前淨利（淨損）</t>
  </si>
  <si>
    <t>（1）催收款項
     -應收其他</t>
    <phoneticPr fontId="15" type="noConversion"/>
  </si>
  <si>
    <t>（2）催收款項
     -應收其他</t>
    <phoneticPr fontId="15" type="noConversion"/>
  </si>
  <si>
    <r>
      <t>啟信塑膠企業有限公司違反採購法追繳押標金</t>
    </r>
    <r>
      <rPr>
        <sz val="8"/>
        <rFont val="Times New Roman"/>
        <family val="1"/>
      </rPr>
      <t>55</t>
    </r>
    <r>
      <rPr>
        <sz val="8"/>
        <rFont val="細明體"/>
        <family val="3"/>
        <charset val="136"/>
      </rPr>
      <t>萬元轉列催收款</t>
    </r>
    <r>
      <rPr>
        <sz val="8"/>
        <rFont val="Times New Roman"/>
        <family val="1"/>
      </rPr>
      <t/>
    </r>
    <phoneticPr fontId="15" type="noConversion"/>
  </si>
  <si>
    <t>3.過期1年以上
  （水費）</t>
    <phoneticPr fontId="15" type="noConversion"/>
  </si>
  <si>
    <t>內部轉撥費用</t>
    <phoneticPr fontId="6" type="noConversion"/>
  </si>
  <si>
    <r>
      <t xml:space="preserve">      3.應儘量詳實敘述增減科目變動之原因，避免過於簡略</t>
    </r>
    <r>
      <rPr>
        <b/>
        <sz val="10"/>
        <color indexed="12"/>
        <rFont val="標楷體"/>
        <family val="4"/>
        <charset val="136"/>
      </rPr>
      <t>(不要只說明依…函號或某科目併決算辦理</t>
    </r>
    <phoneticPr fontId="6" type="noConversion"/>
  </si>
  <si>
    <r>
      <t xml:space="preserve">      5.收入科目增減原因請至少</t>
    </r>
    <r>
      <rPr>
        <b/>
        <sz val="10"/>
        <color indexed="12"/>
        <rFont val="標楷體"/>
        <family val="4"/>
        <charset val="136"/>
      </rPr>
      <t>分析至5級</t>
    </r>
    <r>
      <rPr>
        <sz val="10"/>
        <rFont val="標楷體"/>
        <family val="4"/>
        <charset val="136"/>
      </rPr>
      <t>科目(例如499898-06其他什項收入)逐項說明；支出科目增減</t>
    </r>
    <phoneticPr fontId="6" type="noConversion"/>
  </si>
  <si>
    <r>
      <t xml:space="preserve">     </t>
    </r>
    <r>
      <rPr>
        <b/>
        <sz val="10"/>
        <color indexed="12"/>
        <rFont val="標楷體"/>
        <family val="4"/>
        <charset val="136"/>
      </rPr>
      <t xml:space="preserve">   原因請依用人、動力、機修、外包、原料、物料、折舊、利息、資產損失、其他科目</t>
    </r>
    <r>
      <rPr>
        <sz val="10"/>
        <rFont val="標楷體"/>
        <family val="4"/>
        <charset val="136"/>
      </rPr>
      <t>(至少分析</t>
    </r>
    <phoneticPr fontId="6" type="noConversion"/>
  </si>
  <si>
    <r>
      <rPr>
        <sz val="10"/>
        <color indexed="8"/>
        <rFont val="微軟正黑體"/>
        <family val="2"/>
        <charset val="136"/>
      </rPr>
      <t>數量</t>
    </r>
    <phoneticPr fontId="6" type="noConversion"/>
  </si>
  <si>
    <r>
      <rPr>
        <sz val="10"/>
        <color indexed="8"/>
        <rFont val="微軟正黑體"/>
        <family val="2"/>
        <charset val="136"/>
      </rPr>
      <t>環比</t>
    </r>
    <phoneticPr fontId="6" type="noConversion"/>
  </si>
  <si>
    <r>
      <rPr>
        <sz val="10"/>
        <color indexed="8"/>
        <rFont val="微軟正黑體"/>
        <family val="2"/>
        <charset val="136"/>
      </rPr>
      <t>生產水量</t>
    </r>
    <r>
      <rPr>
        <sz val="10"/>
        <color indexed="8"/>
        <rFont val="Times New Roman"/>
        <family val="1"/>
      </rPr>
      <t>(</t>
    </r>
    <r>
      <rPr>
        <sz val="10"/>
        <color indexed="8"/>
        <rFont val="微軟正黑體"/>
        <family val="2"/>
        <charset val="136"/>
      </rPr>
      <t>千立方公尺</t>
    </r>
    <r>
      <rPr>
        <sz val="10"/>
        <color indexed="8"/>
        <rFont val="Times New Roman"/>
        <family val="1"/>
      </rPr>
      <t>)</t>
    </r>
    <phoneticPr fontId="6" type="noConversion"/>
  </si>
  <si>
    <r>
      <rPr>
        <sz val="10"/>
        <color indexed="8"/>
        <rFont val="微軟正黑體"/>
        <family val="2"/>
        <charset val="136"/>
      </rPr>
      <t>銷售水量</t>
    </r>
    <r>
      <rPr>
        <sz val="10"/>
        <color indexed="8"/>
        <rFont val="Times New Roman"/>
        <family val="1"/>
      </rPr>
      <t>(</t>
    </r>
    <r>
      <rPr>
        <sz val="10"/>
        <color indexed="8"/>
        <rFont val="微軟正黑體"/>
        <family val="2"/>
        <charset val="136"/>
      </rPr>
      <t>千立方公尺</t>
    </r>
    <r>
      <rPr>
        <sz val="10"/>
        <color indexed="8"/>
        <rFont val="Times New Roman"/>
        <family val="1"/>
      </rPr>
      <t>)</t>
    </r>
    <phoneticPr fontId="6" type="noConversion"/>
  </si>
  <si>
    <r>
      <rPr>
        <sz val="10"/>
        <color indexed="8"/>
        <rFont val="微軟正黑體"/>
        <family val="2"/>
        <charset val="136"/>
      </rPr>
      <t>售</t>
    </r>
    <r>
      <rPr>
        <sz val="10"/>
        <color indexed="8"/>
        <rFont val="Times New Roman"/>
        <family val="1"/>
      </rPr>
      <t xml:space="preserve"> </t>
    </r>
    <r>
      <rPr>
        <sz val="10"/>
        <color indexed="8"/>
        <rFont val="微軟正黑體"/>
        <family val="2"/>
        <charset val="136"/>
      </rPr>
      <t>水</t>
    </r>
    <r>
      <rPr>
        <sz val="10"/>
        <color indexed="8"/>
        <rFont val="Times New Roman"/>
        <family val="1"/>
      </rPr>
      <t xml:space="preserve"> </t>
    </r>
    <r>
      <rPr>
        <sz val="10"/>
        <color indexed="8"/>
        <rFont val="微軟正黑體"/>
        <family val="2"/>
        <charset val="136"/>
      </rPr>
      <t>率（％）</t>
    </r>
    <phoneticPr fontId="6" type="noConversion"/>
  </si>
  <si>
    <r>
      <rPr>
        <sz val="10"/>
        <color indexed="8"/>
        <rFont val="微軟正黑體"/>
        <family val="2"/>
        <charset val="136"/>
      </rPr>
      <t>盈虧狀況（千元）</t>
    </r>
    <phoneticPr fontId="6" type="noConversion"/>
  </si>
  <si>
    <r>
      <t xml:space="preserve">        (</t>
    </r>
    <r>
      <rPr>
        <sz val="10"/>
        <color indexed="8"/>
        <rFont val="微軟正黑體"/>
        <family val="2"/>
        <charset val="136"/>
      </rPr>
      <t>一</t>
    </r>
    <r>
      <rPr>
        <sz val="10"/>
        <color indexed="8"/>
        <rFont val="Times New Roman"/>
        <family val="1"/>
      </rPr>
      <t>)</t>
    </r>
    <r>
      <rPr>
        <sz val="10"/>
        <color indexed="8"/>
        <rFont val="微軟正黑體"/>
        <family val="2"/>
        <charset val="136"/>
      </rPr>
      <t>銷售目標：</t>
    </r>
    <phoneticPr fontId="6" type="noConversion"/>
  </si>
  <si>
    <r>
      <t xml:space="preserve">        (</t>
    </r>
    <r>
      <rPr>
        <sz val="10"/>
        <color indexed="8"/>
        <rFont val="微軟正黑體"/>
        <family val="2"/>
        <charset val="136"/>
      </rPr>
      <t>三</t>
    </r>
    <r>
      <rPr>
        <sz val="10"/>
        <color indexed="8"/>
        <rFont val="Times New Roman"/>
        <family val="1"/>
      </rPr>
      <t>)</t>
    </r>
    <r>
      <rPr>
        <sz val="10"/>
        <color indexed="8"/>
        <rFont val="微軟正黑體"/>
        <family val="2"/>
        <charset val="136"/>
      </rPr>
      <t>環境保護、工業安全衛生、研究發展、管理革新計畫：</t>
    </r>
    <phoneticPr fontId="6" type="noConversion"/>
  </si>
  <si>
    <t>合計</t>
    <phoneticPr fontId="6" type="noConversion"/>
  </si>
  <si>
    <t>單位：新臺幣元</t>
  </si>
  <si>
    <t>（十二）</t>
    <phoneticPr fontId="6" type="noConversion"/>
  </si>
  <si>
    <t xml:space="preserve">資 產 增 減 變 動 表 </t>
    <phoneticPr fontId="6" type="noConversion"/>
  </si>
  <si>
    <t>　　投資性不動產－房屋及建築</t>
    <phoneticPr fontId="6" type="noConversion"/>
  </si>
  <si>
    <t>　　　投資性不動產－房屋及建築</t>
    <phoneticPr fontId="6" type="noConversion"/>
  </si>
  <si>
    <t>　機械及設備折舊</t>
    <phoneticPr fontId="6" type="noConversion"/>
  </si>
  <si>
    <t>104-103</t>
    <phoneticPr fontId="14" type="noConversion"/>
  </si>
  <si>
    <t>以前年度建設改良擴充累計數減少</t>
  </si>
  <si>
    <t>　　　重估增值－土地</t>
    <phoneticPr fontId="6" type="noConversion"/>
  </si>
  <si>
    <t>　　　重估增值－房屋及建築</t>
    <phoneticPr fontId="6" type="noConversion"/>
  </si>
  <si>
    <t>　　　累計折舊－房屋及建築</t>
    <phoneticPr fontId="6" type="noConversion"/>
  </si>
  <si>
    <r>
      <rPr>
        <b/>
        <sz val="12"/>
        <rFont val="細明體"/>
        <family val="3"/>
        <charset val="136"/>
      </rPr>
      <t>獨三</t>
    </r>
    <r>
      <rPr>
        <b/>
        <sz val="12"/>
        <rFont val="標楷體"/>
        <family val="4"/>
        <charset val="136"/>
      </rPr>
      <t>︰</t>
    </r>
    <r>
      <rPr>
        <b/>
        <sz val="12"/>
        <rFont val="細明體"/>
        <family val="3"/>
        <charset val="136"/>
      </rPr>
      <t>30(103)</t>
    </r>
    <phoneticPr fontId="6" type="noConversion"/>
  </si>
  <si>
    <r>
      <rPr>
        <b/>
        <sz val="12"/>
        <rFont val="細明體"/>
        <family val="3"/>
        <charset val="136"/>
      </rPr>
      <t>獨三</t>
    </r>
    <r>
      <rPr>
        <b/>
        <sz val="12"/>
        <rFont val="標楷體"/>
        <family val="4"/>
        <charset val="136"/>
      </rPr>
      <t>︰</t>
    </r>
    <r>
      <rPr>
        <b/>
        <sz val="12"/>
        <rFont val="細明體"/>
        <family val="3"/>
        <charset val="136"/>
      </rPr>
      <t>10(103)</t>
    </r>
    <phoneticPr fontId="6" type="noConversion"/>
  </si>
  <si>
    <r>
      <rPr>
        <b/>
        <sz val="12"/>
        <rFont val="細明體"/>
        <family val="3"/>
        <charset val="136"/>
      </rPr>
      <t>獨三</t>
    </r>
    <r>
      <rPr>
        <b/>
        <sz val="12"/>
        <rFont val="標楷體"/>
        <family val="4"/>
        <charset val="136"/>
      </rPr>
      <t>︰</t>
    </r>
    <r>
      <rPr>
        <b/>
        <sz val="12"/>
        <rFont val="細明體"/>
        <family val="3"/>
        <charset val="136"/>
      </rPr>
      <t>10(104)</t>
    </r>
    <phoneticPr fontId="6" type="noConversion"/>
  </si>
  <si>
    <r>
      <t>104</t>
    </r>
    <r>
      <rPr>
        <b/>
        <sz val="12"/>
        <rFont val="細明體"/>
        <family val="3"/>
        <charset val="136"/>
      </rPr>
      <t>年入財產金額</t>
    </r>
    <phoneticPr fontId="6" type="noConversion"/>
  </si>
  <si>
    <t>其它</t>
  </si>
  <si>
    <r>
      <rPr>
        <b/>
        <sz val="12"/>
        <rFont val="細明體"/>
        <family val="3"/>
        <charset val="136"/>
      </rPr>
      <t>獨三</t>
    </r>
    <r>
      <rPr>
        <b/>
        <sz val="12"/>
        <rFont val="標楷體"/>
        <family val="4"/>
        <charset val="136"/>
      </rPr>
      <t>︰</t>
    </r>
    <r>
      <rPr>
        <b/>
        <sz val="12"/>
        <rFont val="細明體"/>
        <family val="3"/>
        <charset val="136"/>
      </rPr>
      <t>30(104)</t>
    </r>
    <phoneticPr fontId="6" type="noConversion"/>
  </si>
  <si>
    <t>102-111年降低漏水率計畫-汰換管線暨分區計量管網建置計畫-分區計量管網DB（18302）</t>
    <phoneticPr fontId="6" type="noConversion"/>
  </si>
  <si>
    <r>
      <t>無自來水地區供水計畫二期(101-105年)-自來水延管工程PY</t>
    </r>
    <r>
      <rPr>
        <b/>
        <sz val="9"/>
        <rFont val="新細明體"/>
        <family val="1"/>
        <charset val="136"/>
      </rPr>
      <t>（</t>
    </r>
    <r>
      <rPr>
        <b/>
        <sz val="9"/>
        <rFont val="標楷體"/>
        <family val="4"/>
        <charset val="136"/>
      </rPr>
      <t>178</t>
    </r>
    <r>
      <rPr>
        <b/>
        <sz val="9"/>
        <rFont val="新細明體"/>
        <family val="1"/>
        <charset val="136"/>
      </rPr>
      <t>）</t>
    </r>
    <phoneticPr fontId="6" type="noConversion"/>
  </si>
  <si>
    <r>
      <t>102-111年降低漏水率計畫-汰換管線暨分區計量管網建置計畫-汰換管線RB</t>
    </r>
    <r>
      <rPr>
        <b/>
        <sz val="9"/>
        <rFont val="新細明體"/>
        <family val="1"/>
        <charset val="136"/>
      </rPr>
      <t>（</t>
    </r>
    <r>
      <rPr>
        <b/>
        <sz val="9"/>
        <rFont val="標楷體"/>
        <family val="4"/>
        <charset val="136"/>
      </rPr>
      <t>18301</t>
    </r>
    <r>
      <rPr>
        <b/>
        <sz val="9"/>
        <rFont val="新細明體"/>
        <family val="1"/>
        <charset val="136"/>
      </rPr>
      <t>）</t>
    </r>
    <phoneticPr fontId="6" type="noConversion"/>
  </si>
  <si>
    <t>獨三︰10(103)</t>
  </si>
  <si>
    <t>獨三︰10(104)</t>
  </si>
  <si>
    <t>獨三︰30(103)</t>
  </si>
  <si>
    <t>獨三︰30(104)</t>
  </si>
  <si>
    <t>104年入財產金額</t>
  </si>
  <si>
    <r>
      <t xml:space="preserve">        數超過新臺幣</t>
    </r>
    <r>
      <rPr>
        <b/>
        <sz val="10"/>
        <color indexed="12"/>
        <rFont val="標楷體"/>
        <family val="4"/>
        <charset val="136"/>
      </rPr>
      <t>100萬元</t>
    </r>
    <r>
      <rPr>
        <b/>
        <sz val="10"/>
        <color indexed="10"/>
        <rFont val="標楷體"/>
        <family val="4"/>
        <charset val="136"/>
      </rPr>
      <t>或</t>
    </r>
    <r>
      <rPr>
        <b/>
        <sz val="10"/>
        <color indexed="12"/>
        <rFont val="標楷體"/>
        <family val="4"/>
        <charset val="136"/>
      </rPr>
      <t>增減比率超過10％</t>
    </r>
    <r>
      <rPr>
        <sz val="10"/>
        <rFont val="標楷體"/>
        <family val="4"/>
        <charset val="136"/>
      </rPr>
      <t xml:space="preserve">者。      </t>
    </r>
    <phoneticPr fontId="6" type="noConversion"/>
  </si>
  <si>
    <r>
      <t xml:space="preserve">        </t>
    </r>
    <r>
      <rPr>
        <b/>
        <sz val="10"/>
        <color indexed="12"/>
        <rFont val="標楷體"/>
        <family val="4"/>
        <charset val="136"/>
      </rPr>
      <t>、某科目增加或減少所致</t>
    </r>
    <r>
      <rPr>
        <sz val="10"/>
        <rFont val="標楷體"/>
        <family val="4"/>
        <charset val="136"/>
      </rPr>
      <t>)。</t>
    </r>
    <phoneticPr fontId="6" type="noConversion"/>
  </si>
  <si>
    <r>
      <t xml:space="preserve">      4.增減原因說明之文字表達以</t>
    </r>
    <r>
      <rPr>
        <b/>
        <sz val="10"/>
        <color indexed="12"/>
        <rFont val="標楷體"/>
        <family val="4"/>
        <charset val="136"/>
      </rPr>
      <t>千元</t>
    </r>
    <r>
      <rPr>
        <sz val="10"/>
        <rFont val="標楷體"/>
        <family val="4"/>
        <charset val="136"/>
      </rPr>
      <t>為單位。</t>
    </r>
    <phoneticPr fontId="6" type="noConversion"/>
  </si>
  <si>
    <r>
      <t xml:space="preserve">        </t>
    </r>
    <r>
      <rPr>
        <b/>
        <sz val="10"/>
        <color indexed="12"/>
        <rFont val="標楷體"/>
        <family val="4"/>
        <charset val="136"/>
      </rPr>
      <t>至用途別3級</t>
    </r>
    <r>
      <rPr>
        <sz val="10"/>
        <rFont val="標楷體"/>
        <family val="4"/>
        <charset val="136"/>
      </rPr>
      <t>，例如公益支出7205、其他9198 )逐項說明。</t>
    </r>
    <phoneticPr fontId="6" type="noConversion"/>
  </si>
  <si>
    <t>目前尚在訴追中</t>
    <phoneticPr fontId="15" type="noConversion"/>
  </si>
  <si>
    <t xml:space="preserve">  行政規費</t>
    <phoneticPr fontId="6" type="noConversion"/>
  </si>
  <si>
    <r>
      <t>無自來水地區供水計畫二期(101-105年)-自來水延管工程PY</t>
    </r>
    <r>
      <rPr>
        <sz val="9"/>
        <rFont val="新細明體"/>
        <family val="1"/>
        <charset val="136"/>
      </rPr>
      <t>（</t>
    </r>
    <r>
      <rPr>
        <sz val="9"/>
        <rFont val="標楷體"/>
        <family val="4"/>
        <charset val="136"/>
      </rPr>
      <t>178</t>
    </r>
    <r>
      <rPr>
        <sz val="9"/>
        <rFont val="新細明體"/>
        <family val="1"/>
        <charset val="136"/>
      </rPr>
      <t>）</t>
    </r>
    <phoneticPr fontId="6" type="noConversion"/>
  </si>
  <si>
    <t xml:space="preserve">                、什項費用；餘會計科目4級（例如419804政府補助收入），本年度決算數與上年度審定決算數</t>
    <phoneticPr fontId="6" type="noConversion"/>
  </si>
  <si>
    <r>
      <t xml:space="preserve">                比較，增減數超過新臺幣</t>
    </r>
    <r>
      <rPr>
        <b/>
        <sz val="10"/>
        <color indexed="12"/>
        <rFont val="微軟正黑體"/>
        <family val="2"/>
        <charset val="136"/>
      </rPr>
      <t>100萬元</t>
    </r>
    <r>
      <rPr>
        <b/>
        <sz val="10"/>
        <color indexed="10"/>
        <rFont val="微軟正黑體"/>
        <family val="2"/>
        <charset val="136"/>
      </rPr>
      <t>或</t>
    </r>
    <r>
      <rPr>
        <b/>
        <sz val="10"/>
        <color indexed="12"/>
        <rFont val="微軟正黑體"/>
        <family val="2"/>
        <charset val="136"/>
      </rPr>
      <t>增減比率超過10％</t>
    </r>
    <r>
      <rPr>
        <sz val="10"/>
        <rFont val="微軟正黑體"/>
        <family val="2"/>
        <charset val="136"/>
      </rPr>
      <t>者。</t>
    </r>
    <phoneticPr fontId="6" type="noConversion"/>
  </si>
  <si>
    <t xml:space="preserve">            2.內部損益無需分析。</t>
    <phoneticPr fontId="6" type="noConversion"/>
  </si>
  <si>
    <r>
      <t xml:space="preserve">            3.應儘量詳實敘述增減科目變動之原因，避免過於簡略</t>
    </r>
    <r>
      <rPr>
        <b/>
        <sz val="10"/>
        <color indexed="12"/>
        <rFont val="微軟正黑體"/>
        <family val="2"/>
        <charset val="136"/>
      </rPr>
      <t>(不要只說明依…函號或某科目併決算辦理、</t>
    </r>
    <phoneticPr fontId="6" type="noConversion"/>
  </si>
  <si>
    <r>
      <t xml:space="preserve">                </t>
    </r>
    <r>
      <rPr>
        <b/>
        <sz val="10"/>
        <color indexed="12"/>
        <rFont val="微軟正黑體"/>
        <family val="2"/>
        <charset val="136"/>
      </rPr>
      <t>某科目增加或減少所致</t>
    </r>
    <r>
      <rPr>
        <sz val="10"/>
        <rFont val="微軟正黑體"/>
        <family val="2"/>
        <charset val="136"/>
      </rPr>
      <t>)。</t>
    </r>
    <phoneticPr fontId="6" type="noConversion"/>
  </si>
  <si>
    <r>
      <t xml:space="preserve">            4.增減原因說明之文字表達以</t>
    </r>
    <r>
      <rPr>
        <b/>
        <sz val="10"/>
        <color indexed="12"/>
        <rFont val="微軟正黑體"/>
        <family val="2"/>
        <charset val="136"/>
      </rPr>
      <t>千</t>
    </r>
    <r>
      <rPr>
        <sz val="10"/>
        <rFont val="微軟正黑體"/>
        <family val="2"/>
        <charset val="136"/>
      </rPr>
      <t>元為單位。</t>
    </r>
    <phoneticPr fontId="6" type="noConversion"/>
  </si>
  <si>
    <r>
      <t xml:space="preserve">            5.收入科目增減原因請至少</t>
    </r>
    <r>
      <rPr>
        <b/>
        <sz val="10"/>
        <color indexed="12"/>
        <rFont val="微軟正黑體"/>
        <family val="2"/>
        <charset val="136"/>
      </rPr>
      <t>分析至5級</t>
    </r>
    <r>
      <rPr>
        <sz val="10"/>
        <rFont val="微軟正黑體"/>
        <family val="2"/>
        <charset val="136"/>
      </rPr>
      <t>科目(例如499898-06其他什項收入)逐項說明；支出科目增減</t>
    </r>
    <phoneticPr fontId="6" type="noConversion"/>
  </si>
  <si>
    <r>
      <t xml:space="preserve">              </t>
    </r>
    <r>
      <rPr>
        <b/>
        <sz val="10"/>
        <color indexed="12"/>
        <rFont val="微軟正黑體"/>
        <family val="2"/>
        <charset val="136"/>
      </rPr>
      <t>用途別3級</t>
    </r>
    <r>
      <rPr>
        <sz val="10"/>
        <rFont val="微軟正黑體"/>
        <family val="2"/>
        <charset val="136"/>
      </rPr>
      <t>，例如公益支出7205、其他9198 )等逐項說明。</t>
    </r>
    <phoneticPr fontId="6" type="noConversion"/>
  </si>
  <si>
    <r>
      <t xml:space="preserve">            </t>
    </r>
    <r>
      <rPr>
        <b/>
        <sz val="10"/>
        <color indexed="12"/>
        <rFont val="微軟正黑體"/>
        <family val="2"/>
        <charset val="136"/>
      </rPr>
      <t xml:space="preserve">   原因請依用人、動力、機修、外包、原料、物料、折舊、利息、資產損失、其他科目</t>
    </r>
    <r>
      <rPr>
        <sz val="10"/>
        <rFont val="微軟正黑體"/>
        <family val="2"/>
        <charset val="136"/>
      </rPr>
      <t>(至少分析至</t>
    </r>
    <phoneticPr fontId="6" type="noConversion"/>
  </si>
  <si>
    <t xml:space="preserve">        2204數據通信費）。</t>
    <phoneticPr fontId="6" type="noConversion"/>
  </si>
  <si>
    <t>說明：1.必分析科目：用人費用、動力費、機械及設備修護費、外包費、原料、物料、折舊</t>
    <phoneticPr fontId="6" type="noConversion"/>
  </si>
  <si>
    <r>
      <t xml:space="preserve">        、各項損失、</t>
    </r>
    <r>
      <rPr>
        <sz val="12"/>
        <color indexed="10"/>
        <rFont val="標楷體"/>
        <family val="4"/>
        <charset val="136"/>
      </rPr>
      <t>賠償給付</t>
    </r>
    <r>
      <rPr>
        <sz val="12"/>
        <rFont val="標楷體"/>
        <family val="4"/>
        <charset val="136"/>
      </rPr>
      <t>、其他費用。</t>
    </r>
    <phoneticPr fontId="6" type="noConversion"/>
  </si>
  <si>
    <r>
      <t xml:space="preserve">      2.餘必分析科目：</t>
    </r>
    <r>
      <rPr>
        <b/>
        <sz val="12"/>
        <color indexed="12"/>
        <rFont val="標楷體"/>
        <family val="4"/>
        <charset val="136"/>
      </rPr>
      <t>用途別2級(例如21水電費)</t>
    </r>
    <r>
      <rPr>
        <sz val="12"/>
        <rFont val="標楷體"/>
        <family val="4"/>
        <charset val="136"/>
      </rPr>
      <t>，本年度決算數與預算數比較， 增減數</t>
    </r>
    <phoneticPr fontId="6" type="noConversion"/>
  </si>
  <si>
    <r>
      <t xml:space="preserve">        超過新臺幣</t>
    </r>
    <r>
      <rPr>
        <b/>
        <sz val="12"/>
        <color indexed="12"/>
        <rFont val="標楷體"/>
        <family val="4"/>
        <charset val="136"/>
      </rPr>
      <t>100萬元且增減比率超過5％</t>
    </r>
    <r>
      <rPr>
        <sz val="12"/>
        <rFont val="標楷體"/>
        <family val="4"/>
        <charset val="136"/>
      </rPr>
      <t>者。增減原因至少分析至</t>
    </r>
    <r>
      <rPr>
        <b/>
        <sz val="12"/>
        <color indexed="12"/>
        <rFont val="標楷體"/>
        <family val="4"/>
        <charset val="136"/>
      </rPr>
      <t>用途別3級</t>
    </r>
    <r>
      <rPr>
        <sz val="12"/>
        <rFont val="標楷體"/>
        <family val="4"/>
        <charset val="136"/>
      </rPr>
      <t>(例如</t>
    </r>
    <phoneticPr fontId="6" type="noConversion"/>
  </si>
  <si>
    <t xml:space="preserve">        2204數據通信費）。</t>
    <phoneticPr fontId="6" type="noConversion"/>
  </si>
  <si>
    <t xml:space="preserve">      3.本表總計數，須與損益表及各項成本或費用明細表勾稽，如有差異，應於本表下方</t>
    <phoneticPr fontId="6" type="noConversion"/>
  </si>
  <si>
    <t xml:space="preserve">        備註說明。</t>
    <phoneticPr fontId="6" type="noConversion"/>
  </si>
  <si>
    <r>
      <t xml:space="preserve">      4.應儘量詳實敘述造成增減科目變動之原因，避免過於簡略(</t>
    </r>
    <r>
      <rPr>
        <b/>
        <sz val="12"/>
        <color indexed="12"/>
        <rFont val="標楷體"/>
        <family val="4"/>
        <charset val="136"/>
      </rPr>
      <t>不要只說明依…函號或併</t>
    </r>
    <phoneticPr fontId="6" type="noConversion"/>
  </si>
  <si>
    <r>
      <t xml:space="preserve">      </t>
    </r>
    <r>
      <rPr>
        <b/>
        <sz val="12"/>
        <color indexed="12"/>
        <rFont val="標楷體"/>
        <family val="4"/>
        <charset val="136"/>
      </rPr>
      <t xml:space="preserve">  決算辦理、某科目增加或減少所致</t>
    </r>
    <r>
      <rPr>
        <sz val="12"/>
        <rFont val="標楷體"/>
        <family val="4"/>
        <charset val="136"/>
      </rPr>
      <t>)。</t>
    </r>
    <phoneticPr fontId="6" type="noConversion"/>
  </si>
  <si>
    <r>
      <t xml:space="preserve">      5.增減原因說明之文字表達以</t>
    </r>
    <r>
      <rPr>
        <b/>
        <sz val="12"/>
        <color indexed="12"/>
        <rFont val="標楷體"/>
        <family val="4"/>
        <charset val="136"/>
      </rPr>
      <t>千元</t>
    </r>
    <r>
      <rPr>
        <sz val="12"/>
        <rFont val="標楷體"/>
        <family val="4"/>
        <charset val="136"/>
      </rPr>
      <t xml:space="preserve">為單位。 </t>
    </r>
    <phoneticPr fontId="6" type="noConversion"/>
  </si>
  <si>
    <r>
      <t xml:space="preserve">        (</t>
    </r>
    <r>
      <rPr>
        <sz val="10"/>
        <color theme="1"/>
        <rFont val="微軟正黑體"/>
        <family val="2"/>
        <charset val="136"/>
      </rPr>
      <t>二</t>
    </r>
    <r>
      <rPr>
        <sz val="10"/>
        <color theme="1"/>
        <rFont val="Times New Roman"/>
        <family val="1"/>
      </rPr>
      <t>)</t>
    </r>
    <r>
      <rPr>
        <sz val="10"/>
        <color theme="1"/>
        <rFont val="微軟正黑體"/>
        <family val="2"/>
        <charset val="136"/>
      </rPr>
      <t>生產計畫：</t>
    </r>
    <phoneticPr fontId="6" type="noConversion"/>
  </si>
  <si>
    <t>其它(撥入140801)</t>
    <phoneticPr fontId="6" type="noConversion"/>
  </si>
  <si>
    <r>
      <t xml:space="preserve">               </t>
    </r>
    <r>
      <rPr>
        <sz val="10"/>
        <color indexed="8"/>
        <rFont val="微軟正黑體"/>
        <family val="2"/>
        <charset val="136"/>
      </rPr>
      <t>生活品質：</t>
    </r>
    <r>
      <rPr>
        <sz val="10"/>
        <color indexed="8"/>
        <rFont val="Times New Roman"/>
        <family val="1"/>
      </rPr>
      <t xml:space="preserve"> </t>
    </r>
    <phoneticPr fontId="6" type="noConversion"/>
  </si>
  <si>
    <t>其它已入財產</t>
    <phoneticPr fontId="6" type="noConversion"/>
  </si>
  <si>
    <t>1.101年度以前催收款項</t>
    <phoneticPr fontId="15" type="noConversion"/>
  </si>
  <si>
    <t>1010622</t>
  </si>
  <si>
    <t>1050627</t>
  </si>
  <si>
    <t>1050830</t>
  </si>
  <si>
    <t>1051212</t>
  </si>
  <si>
    <t>未完工程
轉財產</t>
    <phoneticPr fontId="6" type="noConversion"/>
  </si>
  <si>
    <t>_x000B_         103機械設備</t>
  </si>
  <si>
    <t>_x000B_         105機械設備</t>
    <phoneticPr fontId="6" type="noConversion"/>
  </si>
  <si>
    <t>_x000B_         104機械設備</t>
    <phoneticPr fontId="6" type="noConversion"/>
  </si>
  <si>
    <t>_x000B_         105機械設備</t>
    <phoneticPr fontId="6" type="noConversion"/>
  </si>
  <si>
    <t>_x000B_        105 機械設備</t>
    <phoneticPr fontId="6" type="noConversion"/>
  </si>
  <si>
    <r>
      <rPr>
        <sz val="10"/>
        <rFont val="標楷體"/>
        <family val="4"/>
        <charset val="136"/>
      </rPr>
      <t xml:space="preserve">說明：
</t>
    </r>
    <r>
      <rPr>
        <sz val="10"/>
        <rFont val="Times New Roman"/>
        <family val="1"/>
      </rPr>
      <t>1</t>
    </r>
    <r>
      <rPr>
        <sz val="10"/>
        <rFont val="新細明體"/>
        <family val="1"/>
        <charset val="136"/>
      </rPr>
      <t>、</t>
    </r>
    <r>
      <rPr>
        <sz val="10"/>
        <rFont val="標楷體"/>
        <family val="4"/>
        <charset val="136"/>
      </rPr>
      <t>上（</t>
    </r>
    <r>
      <rPr>
        <sz val="10"/>
        <rFont val="Times New Roman"/>
        <family val="1"/>
      </rPr>
      <t>104</t>
    </r>
    <r>
      <rPr>
        <sz val="10"/>
        <rFont val="標楷體"/>
        <family val="4"/>
        <charset val="136"/>
      </rPr>
      <t>）年度各類資產累計減損金額如后：土地改良物累計減損金額</t>
    </r>
    <r>
      <rPr>
        <sz val="10"/>
        <rFont val="Times New Roman"/>
        <family val="1"/>
      </rPr>
      <t>1,509,023.20</t>
    </r>
    <r>
      <rPr>
        <sz val="10"/>
        <rFont val="標楷體"/>
        <family val="4"/>
        <charset val="136"/>
      </rPr>
      <t xml:space="preserve">元、房屋及建築累計減損金額
    </t>
    </r>
    <r>
      <rPr>
        <sz val="10"/>
        <rFont val="Times New Roman"/>
        <family val="1"/>
      </rPr>
      <t>602,717.11</t>
    </r>
    <r>
      <rPr>
        <sz val="10"/>
        <rFont val="標楷體"/>
        <family val="4"/>
        <charset val="136"/>
      </rPr>
      <t>元、機械及設備累計減損金額</t>
    </r>
    <r>
      <rPr>
        <sz val="10"/>
        <rFont val="Times New Roman"/>
        <family val="1"/>
      </rPr>
      <t>7,297,192.59</t>
    </r>
    <r>
      <rPr>
        <sz val="10"/>
        <rFont val="標楷體"/>
        <family val="4"/>
        <charset val="136"/>
      </rPr>
      <t xml:space="preserve">元。
</t>
    </r>
    <r>
      <rPr>
        <sz val="10"/>
        <rFont val="Times New Roman"/>
        <family val="1"/>
      </rPr>
      <t>2</t>
    </r>
    <r>
      <rPr>
        <sz val="10"/>
        <rFont val="新細明體"/>
        <family val="1"/>
        <charset val="136"/>
      </rPr>
      <t>、</t>
    </r>
    <r>
      <rPr>
        <sz val="10"/>
        <rFont val="標楷體"/>
        <family val="4"/>
        <charset val="136"/>
      </rPr>
      <t>本（</t>
    </r>
    <r>
      <rPr>
        <sz val="10"/>
        <rFont val="Times New Roman"/>
        <family val="1"/>
      </rPr>
      <t>105</t>
    </r>
    <r>
      <rPr>
        <sz val="10"/>
        <rFont val="標楷體"/>
        <family val="4"/>
        <charset val="136"/>
      </rPr>
      <t>）年度各類資產累計減損金額如后：土地改良物累計減損金額</t>
    </r>
    <r>
      <rPr>
        <sz val="10"/>
        <rFont val="Times New Roman"/>
        <family val="1"/>
      </rPr>
      <t>1,509,023.20</t>
    </r>
    <r>
      <rPr>
        <sz val="10"/>
        <rFont val="標楷體"/>
        <family val="4"/>
        <charset val="136"/>
      </rPr>
      <t xml:space="preserve">元、房屋及建築累計減損金額
</t>
    </r>
    <r>
      <rPr>
        <sz val="10"/>
        <rFont val="Times New Roman"/>
        <family val="1"/>
      </rPr>
      <t xml:space="preserve">       602,717.11</t>
    </r>
    <r>
      <rPr>
        <sz val="10"/>
        <rFont val="標楷體"/>
        <family val="4"/>
        <charset val="136"/>
      </rPr>
      <t>元、機械及設備累計減損金額</t>
    </r>
    <r>
      <rPr>
        <sz val="10"/>
        <rFont val="Times New Roman"/>
        <family val="1"/>
      </rPr>
      <t>7,297,192.59</t>
    </r>
    <r>
      <rPr>
        <sz val="10"/>
        <rFont val="標楷體"/>
        <family val="4"/>
        <charset val="136"/>
      </rPr>
      <t>元。</t>
    </r>
    <phoneticPr fontId="6" type="noConversion"/>
  </si>
  <si>
    <r>
      <rPr>
        <sz val="8"/>
        <rFont val="標楷體"/>
        <family val="4"/>
        <charset val="136"/>
      </rPr>
      <t>合計</t>
    </r>
  </si>
  <si>
    <r>
      <rPr>
        <sz val="8"/>
        <rFont val="標楷體"/>
        <family val="4"/>
        <charset val="136"/>
      </rPr>
      <t>水母中途加藥室用地溫敦雄和解金</t>
    </r>
    <r>
      <rPr>
        <sz val="8"/>
        <rFont val="Times New Roman"/>
        <family val="1"/>
      </rPr>
      <t>(</t>
    </r>
    <r>
      <rPr>
        <sz val="8"/>
        <rFont val="標楷體"/>
        <family val="4"/>
        <charset val="136"/>
      </rPr>
      <t>新竹湖段</t>
    </r>
    <r>
      <rPr>
        <sz val="8"/>
        <rFont val="Times New Roman"/>
        <family val="1"/>
      </rPr>
      <t>415</t>
    </r>
    <r>
      <rPr>
        <sz val="8"/>
        <rFont val="標楷體"/>
        <family val="4"/>
        <charset val="136"/>
      </rPr>
      <t>地號</t>
    </r>
    <r>
      <rPr>
        <sz val="8"/>
        <rFont val="Times New Roman"/>
        <family val="1"/>
      </rPr>
      <t>)</t>
    </r>
  </si>
  <si>
    <t>1041224</t>
  </si>
  <si>
    <r>
      <rPr>
        <sz val="10"/>
        <rFont val="標楷體"/>
        <family val="4"/>
        <charset val="136"/>
      </rPr>
      <t>計劃
名稱</t>
    </r>
  </si>
  <si>
    <r>
      <rPr>
        <sz val="10"/>
        <rFont val="標楷體"/>
        <family val="4"/>
        <charset val="136"/>
      </rPr>
      <t>摘要</t>
    </r>
  </si>
  <si>
    <r>
      <rPr>
        <sz val="10"/>
        <rFont val="標楷體"/>
        <family val="4"/>
        <charset val="136"/>
      </rPr>
      <t>入帳
日期</t>
    </r>
  </si>
  <si>
    <r>
      <rPr>
        <sz val="10"/>
        <rFont val="標楷體"/>
        <family val="4"/>
        <charset val="136"/>
      </rPr>
      <t>原始
總額</t>
    </r>
  </si>
  <si>
    <r>
      <rPr>
        <sz val="10"/>
        <rFont val="標楷體"/>
        <family val="4"/>
        <charset val="136"/>
      </rPr>
      <t>攤銷
年數</t>
    </r>
  </si>
  <si>
    <r>
      <rPr>
        <sz val="10"/>
        <rFont val="標楷體"/>
        <family val="4"/>
        <charset val="136"/>
      </rPr>
      <t>已攤年限</t>
    </r>
  </si>
  <si>
    <r>
      <rPr>
        <sz val="10"/>
        <rFont val="標楷體"/>
        <family val="4"/>
        <charset val="136"/>
      </rPr>
      <t>電腦軟體
行動地理資訊系統</t>
    </r>
    <r>
      <rPr>
        <sz val="10"/>
        <rFont val="Times New Roman"/>
        <family val="1"/>
      </rPr>
      <t>PC</t>
    </r>
    <r>
      <rPr>
        <sz val="10"/>
        <rFont val="標楷體"/>
        <family val="4"/>
        <charset val="136"/>
      </rPr>
      <t>端軟體升級暨圖資更新</t>
    </r>
  </si>
  <si>
    <t>繼續營業單位本期淨利（淨損）</t>
  </si>
  <si>
    <t>本期淨利（淨損）</t>
  </si>
  <si>
    <t>本期淨利(淨損)歸屬於:</t>
  </si>
  <si>
    <t>　母公司業主:</t>
  </si>
  <si>
    <t>　　母公司業主:</t>
  </si>
  <si>
    <t>66</t>
  </si>
  <si>
    <t>68</t>
  </si>
  <si>
    <t>69</t>
  </si>
  <si>
    <t>6901</t>
  </si>
  <si>
    <t>690101</t>
  </si>
  <si>
    <t>　流動資產</t>
  </si>
  <si>
    <t>　　現金</t>
  </si>
  <si>
    <t>　　　銀行存款</t>
  </si>
  <si>
    <t>　　　　支票存款</t>
  </si>
  <si>
    <t>　　　　活存</t>
  </si>
  <si>
    <t>　　　匯撥中現金</t>
  </si>
  <si>
    <t>　　　　總管理處</t>
  </si>
  <si>
    <t>　　　零用及週轉金</t>
  </si>
  <si>
    <t>　　　　收(退)費零用週轉金</t>
  </si>
  <si>
    <t>　　應收款項</t>
  </si>
  <si>
    <t>　　　應收帳款</t>
  </si>
  <si>
    <t>　　　　應收給水收入</t>
  </si>
  <si>
    <t>　　　　應收營業稅</t>
  </si>
  <si>
    <t>　　　備抵呆帳－應收帳款</t>
  </si>
  <si>
    <t>　　　其他應收款</t>
  </si>
  <si>
    <t>　　　　其他</t>
  </si>
  <si>
    <t>　　存貨</t>
  </si>
  <si>
    <t>　　　　物料</t>
  </si>
  <si>
    <t>　　　備抵存貨跌價</t>
  </si>
  <si>
    <t>　　預付款項</t>
  </si>
  <si>
    <t>　　　用品盤存</t>
  </si>
  <si>
    <t>　　　　文具紙張</t>
  </si>
  <si>
    <t>　　　　印刷品</t>
  </si>
  <si>
    <t>　　　　郵票</t>
  </si>
  <si>
    <t>　　　　電腦用品</t>
  </si>
  <si>
    <t>　　　預付費用</t>
  </si>
  <si>
    <t>　　　進項稅額</t>
  </si>
  <si>
    <t>　　　累計折舊－交通及運輸設備</t>
  </si>
  <si>
    <t>　　　重估增值－投資性不動產（土地）</t>
  </si>
  <si>
    <t>　　　投資性不動產－房屋及建築</t>
  </si>
  <si>
    <t>　　　重估增值－投資性不動產（房屋及建築）</t>
  </si>
  <si>
    <t>　　　累計折舊－投資性不動產（房屋及建築）</t>
  </si>
  <si>
    <t>　　無形資產</t>
  </si>
  <si>
    <t>　　　電腦軟體</t>
  </si>
  <si>
    <t>　其他資產</t>
  </si>
  <si>
    <t>　　遞延資產</t>
  </si>
  <si>
    <t>　　　其他遞延資產</t>
  </si>
  <si>
    <t>　　　　電力外線補助費</t>
  </si>
  <si>
    <t>　　　　預付租金(非流動)</t>
  </si>
  <si>
    <t>　　待整理資產</t>
  </si>
  <si>
    <t>　　　其他待整理資產</t>
  </si>
  <si>
    <t>　　　　房屋及建築</t>
  </si>
  <si>
    <t>　　　　機械設備</t>
  </si>
  <si>
    <t>　　　　交通及運輸設備</t>
  </si>
  <si>
    <t>　　　　什項設備</t>
  </si>
  <si>
    <t>　　什項資產</t>
  </si>
  <si>
    <t>　　　催收款項</t>
  </si>
  <si>
    <t>　　　　應收其他</t>
  </si>
  <si>
    <t>　　　備抵呆帳－催收款項</t>
  </si>
  <si>
    <t>　　　存出保證金</t>
  </si>
  <si>
    <t>　　　　郵政信箱保證金</t>
  </si>
  <si>
    <t>　　　　郵政劃撥保證金</t>
  </si>
  <si>
    <t>　　　　其他保證金</t>
  </si>
  <si>
    <t>　流動負債</t>
  </si>
  <si>
    <t>　　應付款項</t>
  </si>
  <si>
    <t>　　　應付代收款</t>
  </si>
  <si>
    <t>　　　　代辦工程款</t>
  </si>
  <si>
    <t>　　　　勞保費</t>
  </si>
  <si>
    <t>　　　　廢棄物清除處理費</t>
  </si>
  <si>
    <t>　　　　水源保育回饋費</t>
  </si>
  <si>
    <t>　　　　健保費</t>
  </si>
  <si>
    <t>　　　　代辦計畫收入</t>
  </si>
  <si>
    <t>　　　應付費用</t>
  </si>
  <si>
    <t>　　　　應付薪工</t>
  </si>
  <si>
    <t>　　　　應付公(勞)保費</t>
  </si>
  <si>
    <t>　　　　應付新設裝置費</t>
  </si>
  <si>
    <t>　　　　應付考核獎金</t>
  </si>
  <si>
    <t>　　　　應付不休假加班費</t>
  </si>
  <si>
    <t>　　　　應付休假補助費</t>
  </si>
  <si>
    <t>　　　　其他應付費用</t>
  </si>
  <si>
    <t>　　　應付工程款</t>
  </si>
  <si>
    <t>　　　其他應付款</t>
  </si>
  <si>
    <t>　　　　短期員工福利</t>
  </si>
  <si>
    <t>　　預收款項</t>
  </si>
  <si>
    <t>　　　預收收入</t>
  </si>
  <si>
    <t>　　　　預收水費</t>
  </si>
  <si>
    <t>　　　　預收新裝收入</t>
  </si>
  <si>
    <t>　　　　預收租金</t>
  </si>
  <si>
    <t>　　　　預收接水收入</t>
  </si>
  <si>
    <t>　　　銷項稅額</t>
  </si>
  <si>
    <t>　其他負債</t>
  </si>
  <si>
    <t>　　遞延負債</t>
  </si>
  <si>
    <t>　　　遞延收入</t>
  </si>
  <si>
    <t>　　　　遞延捐助收入</t>
  </si>
  <si>
    <t>　　遞延所得稅負債</t>
  </si>
  <si>
    <t>　　　估計應付土地增值稅</t>
  </si>
  <si>
    <t>　　什項負債</t>
  </si>
  <si>
    <t>　　　存入保證金</t>
  </si>
  <si>
    <t>　　　　用水保證金</t>
  </si>
  <si>
    <t>　　　　發包工程保證金</t>
  </si>
  <si>
    <t>　　　　標購財物保證（固）金</t>
  </si>
  <si>
    <t>　　　　保固保證金</t>
  </si>
  <si>
    <t>　　　　收費保證金</t>
  </si>
  <si>
    <t>　往來及兌換</t>
  </si>
  <si>
    <t>　　　內部往來</t>
  </si>
  <si>
    <t>　　　　第一區管理處</t>
  </si>
  <si>
    <t>　　　　第二區管理處</t>
  </si>
  <si>
    <t>　　　　第三區管理處</t>
  </si>
  <si>
    <t>　　　　第四區管理處</t>
  </si>
  <si>
    <t>　　　　第五區管理處</t>
  </si>
  <si>
    <t>　　　　第六區管理處</t>
  </si>
  <si>
    <t>　　　　第七區管理處</t>
  </si>
  <si>
    <t>　　　　第八區管理處</t>
  </si>
  <si>
    <t>　　　　第九區管理處</t>
  </si>
  <si>
    <t>　　　　第十一區管理處</t>
  </si>
  <si>
    <t>　　　　第十二區管理處</t>
  </si>
  <si>
    <t>　　　　北區工程處</t>
  </si>
  <si>
    <t>　　　　中區工程處</t>
  </si>
  <si>
    <t>　　　　南區工程處</t>
  </si>
  <si>
    <t>　　累積虧損</t>
  </si>
  <si>
    <t>11010405</t>
  </si>
  <si>
    <t>11110203</t>
  </si>
  <si>
    <t>18970298</t>
  </si>
  <si>
    <t>　</t>
  </si>
  <si>
    <t>21050327</t>
  </si>
  <si>
    <t>21050328</t>
  </si>
  <si>
    <t>21050506</t>
  </si>
  <si>
    <t>2803</t>
  </si>
  <si>
    <t>280302</t>
  </si>
  <si>
    <t>3303</t>
  </si>
  <si>
    <r>
      <t>固定資產建設改良擴充明細表</t>
    </r>
    <r>
      <rPr>
        <b/>
        <sz val="18"/>
        <rFont val="標楷體"/>
        <family val="4"/>
        <charset val="136"/>
      </rPr>
      <t xml:space="preserve"> </t>
    </r>
    <phoneticPr fontId="6" type="noConversion"/>
  </si>
  <si>
    <r>
      <rPr>
        <sz val="8"/>
        <rFont val="標楷體"/>
        <family val="4"/>
        <charset val="136"/>
      </rPr>
      <t>辨公大樓用電契約容量由５０ＫＷ變更為１２０ＫＷ。</t>
    </r>
  </si>
  <si>
    <r>
      <rPr>
        <sz val="8"/>
        <rFont val="標楷體"/>
        <family val="4"/>
        <charset val="136"/>
      </rPr>
      <t>計劃
名稱</t>
    </r>
  </si>
  <si>
    <r>
      <rPr>
        <sz val="8"/>
        <rFont val="標楷體"/>
        <family val="4"/>
        <charset val="136"/>
      </rPr>
      <t>摘要</t>
    </r>
  </si>
  <si>
    <r>
      <rPr>
        <sz val="8"/>
        <rFont val="標楷體"/>
        <family val="4"/>
        <charset val="136"/>
      </rPr>
      <t>入帳日期</t>
    </r>
  </si>
  <si>
    <r>
      <rPr>
        <sz val="8"/>
        <rFont val="標楷體"/>
        <family val="4"/>
        <charset val="136"/>
      </rPr>
      <t>原始總額</t>
    </r>
  </si>
  <si>
    <r>
      <rPr>
        <sz val="8"/>
        <rFont val="標楷體"/>
        <family val="4"/>
        <charset val="136"/>
      </rPr>
      <t>攤銷
年數</t>
    </r>
  </si>
  <si>
    <r>
      <rPr>
        <sz val="8"/>
        <rFont val="標楷體"/>
        <family val="4"/>
        <charset val="136"/>
      </rPr>
      <t>已攤年限</t>
    </r>
  </si>
  <si>
    <r>
      <rPr>
        <sz val="8"/>
        <rFont val="標楷體"/>
        <family val="4"/>
        <charset val="136"/>
      </rPr>
      <t>備註</t>
    </r>
  </si>
  <si>
    <r>
      <rPr>
        <sz val="10"/>
        <rFont val="標楷體"/>
        <family val="4"/>
        <charset val="136"/>
      </rPr>
      <t>備註</t>
    </r>
  </si>
  <si>
    <t>　機器租金</t>
  </si>
  <si>
    <t xml:space="preserve"> </t>
    <phoneticPr fontId="6" type="noConversion"/>
  </si>
  <si>
    <r>
      <t>資金調度付款所需</t>
    </r>
    <r>
      <rPr>
        <sz val="10"/>
        <rFont val="標楷體"/>
        <family val="4"/>
        <charset val="136"/>
      </rPr>
      <t>。</t>
    </r>
    <phoneticPr fontId="5" type="noConversion"/>
  </si>
  <si>
    <r>
      <t xml:space="preserve">       (</t>
    </r>
    <r>
      <rPr>
        <sz val="10"/>
        <color theme="1"/>
        <rFont val="微軟正黑體"/>
        <family val="2"/>
        <charset val="136"/>
      </rPr>
      <t>七</t>
    </r>
    <r>
      <rPr>
        <sz val="10"/>
        <color theme="1"/>
        <rFont val="Times New Roman"/>
        <family val="1"/>
      </rPr>
      <t>)</t>
    </r>
    <r>
      <rPr>
        <sz val="10"/>
        <color theme="1"/>
        <rFont val="微軟正黑體"/>
        <family val="2"/>
        <charset val="136"/>
      </rPr>
      <t>睦鄰經費：</t>
    </r>
    <phoneticPr fontId="6" type="noConversion"/>
  </si>
  <si>
    <t>繳納各項稅捐與規費明細表</t>
    <phoneticPr fontId="6" type="noConversion"/>
  </si>
  <si>
    <t>　空氣污染防制費</t>
  </si>
  <si>
    <t>主要係離退人員尚未補實及新進人員敘薪較低，致職員薪金、工員工資、不休假加班費、考核獎金等減少。</t>
    <phoneticPr fontId="6" type="noConversion"/>
  </si>
  <si>
    <t>中 華 民 國 106 年 度</t>
    <phoneticPr fontId="6" type="noConversion"/>
  </si>
  <si>
    <t xml:space="preserve"> 中 華 民 國  106  年 度</t>
    <phoneticPr fontId="6" type="noConversion"/>
  </si>
  <si>
    <t>　內部損益</t>
  </si>
  <si>
    <t>　　內部損益</t>
  </si>
  <si>
    <t>4199</t>
  </si>
  <si>
    <t>419901</t>
  </si>
  <si>
    <t>　　　    其他代收款</t>
    <phoneticPr fontId="6" type="noConversion"/>
  </si>
  <si>
    <t>　　　    預付未報銷費用</t>
    <phoneticPr fontId="6" type="noConversion"/>
  </si>
  <si>
    <t>　　　    預付租金</t>
    <phoneticPr fontId="6" type="noConversion"/>
  </si>
  <si>
    <t>11110301</t>
  </si>
  <si>
    <t>　　　    房屋保證金</t>
    <phoneticPr fontId="6" type="noConversion"/>
  </si>
  <si>
    <t>　　　    土地保證金</t>
    <phoneticPr fontId="6" type="noConversion"/>
  </si>
  <si>
    <t>18972103</t>
  </si>
  <si>
    <t>18972111</t>
  </si>
  <si>
    <t>　　    應付保管款</t>
    <phoneticPr fontId="6" type="noConversion"/>
  </si>
  <si>
    <t>　　    　其他保管款</t>
    <phoneticPr fontId="6" type="noConversion"/>
  </si>
  <si>
    <t>289702</t>
  </si>
  <si>
    <t>28970298</t>
  </si>
  <si>
    <t>　　    應付帳款</t>
    <phoneticPr fontId="6" type="noConversion"/>
  </si>
  <si>
    <t>　　　    應付物料款</t>
    <phoneticPr fontId="6" type="noConversion"/>
  </si>
  <si>
    <t>210502</t>
  </si>
  <si>
    <t>21050201</t>
  </si>
  <si>
    <t>　　　    公保費</t>
    <phoneticPr fontId="6" type="noConversion"/>
  </si>
  <si>
    <t>21050304</t>
  </si>
  <si>
    <t>　　　    提繳勞工退休金～工員</t>
    <phoneticPr fontId="6" type="noConversion"/>
  </si>
  <si>
    <t>21050322</t>
  </si>
  <si>
    <t xml:space="preserve">           中 華 民 國 106 年 度</t>
    <phoneticPr fontId="6" type="noConversion"/>
  </si>
  <si>
    <t>中 華 民 國 106 年 12 月 31 日</t>
    <phoneticPr fontId="6" type="noConversion"/>
  </si>
  <si>
    <t>_x000B_         106機械設備</t>
  </si>
  <si>
    <t>_x000B_        106 機械設備</t>
  </si>
  <si>
    <t>_x000B_        103 機械設備</t>
  </si>
  <si>
    <t>_x000B_        102 機械設備</t>
  </si>
  <si>
    <t>102-111年降低漏水率計畫-分區計量管網DB（18302）</t>
    <phoneticPr fontId="6" type="noConversion"/>
  </si>
  <si>
    <r>
      <t>102-111年降低漏水率計畫-汰換管線RB</t>
    </r>
    <r>
      <rPr>
        <sz val="9"/>
        <rFont val="新細明體"/>
        <family val="1"/>
        <charset val="136"/>
      </rPr>
      <t>（</t>
    </r>
    <r>
      <rPr>
        <sz val="9"/>
        <rFont val="標楷體"/>
        <family val="4"/>
        <charset val="136"/>
      </rPr>
      <t>18301</t>
    </r>
    <r>
      <rPr>
        <sz val="9"/>
        <rFont val="新細明體"/>
        <family val="1"/>
        <charset val="136"/>
      </rPr>
      <t>）</t>
    </r>
    <phoneticPr fontId="6" type="noConversion"/>
  </si>
  <si>
    <t>946010</t>
  </si>
  <si>
    <t>946020</t>
  </si>
  <si>
    <t>946030</t>
  </si>
  <si>
    <t>946040</t>
  </si>
  <si>
    <t>946050</t>
  </si>
  <si>
    <t>410105</t>
    <phoneticPr fontId="14" type="noConversion"/>
  </si>
  <si>
    <t>410216</t>
    <phoneticPr fontId="14" type="noConversion"/>
  </si>
  <si>
    <r>
      <rPr>
        <sz val="10"/>
        <color indexed="8"/>
        <rFont val="微軟正黑體"/>
        <family val="2"/>
        <charset val="136"/>
      </rPr>
      <t>單位給水售價</t>
    </r>
    <r>
      <rPr>
        <sz val="10"/>
        <color indexed="8"/>
        <rFont val="Times New Roman"/>
        <family val="1"/>
      </rPr>
      <t>(</t>
    </r>
    <r>
      <rPr>
        <sz val="10"/>
        <color indexed="8"/>
        <rFont val="微軟正黑體"/>
        <family val="2"/>
        <charset val="136"/>
      </rPr>
      <t>元</t>
    </r>
    <r>
      <rPr>
        <sz val="10"/>
        <color indexed="8"/>
        <rFont val="Times New Roman"/>
        <family val="1"/>
      </rPr>
      <t>/</t>
    </r>
    <r>
      <rPr>
        <sz val="10"/>
        <color indexed="8"/>
        <rFont val="微軟正黑體"/>
        <family val="2"/>
        <charset val="136"/>
      </rPr>
      <t>立方公尺</t>
    </r>
    <r>
      <rPr>
        <sz val="10"/>
        <color indexed="8"/>
        <rFont val="Times New Roman"/>
        <family val="1"/>
      </rPr>
      <t>)</t>
    </r>
    <phoneticPr fontId="6" type="noConversion"/>
  </si>
  <si>
    <t>　房租</t>
  </si>
  <si>
    <t>42</t>
  </si>
  <si>
    <t>43</t>
  </si>
  <si>
    <t>建設改良
及擴充</t>
    <phoneticPr fontId="6" type="noConversion"/>
  </si>
  <si>
    <t>拆除費用51,000元</t>
    <phoneticPr fontId="6" type="noConversion"/>
  </si>
  <si>
    <r>
      <t>１０６。０９。１９台水供字第１０６００２８１７２號函示建物拆除費用51,000元列資產報廢損失費用</t>
    </r>
    <r>
      <rPr>
        <sz val="9"/>
        <rFont val="微軟正黑體"/>
        <family val="2"/>
        <charset val="136"/>
      </rPr>
      <t>。</t>
    </r>
    <phoneticPr fontId="6" type="noConversion"/>
  </si>
  <si>
    <r>
      <t>１０６．０３．３１台水財字第１０６０００９０６５號函核准</t>
    </r>
    <r>
      <rPr>
        <sz val="9"/>
        <rFont val="新細明體"/>
        <family val="1"/>
        <charset val="136"/>
      </rPr>
      <t>。</t>
    </r>
    <phoneticPr fontId="6" type="noConversion"/>
  </si>
  <si>
    <r>
      <t>１０６．０６．２８台水財字第１０６００１９３６０號函核准</t>
    </r>
    <r>
      <rPr>
        <sz val="9"/>
        <rFont val="新細明體"/>
        <family val="1"/>
        <charset val="136"/>
      </rPr>
      <t>。</t>
    </r>
    <phoneticPr fontId="6" type="noConversion"/>
  </si>
  <si>
    <r>
      <t>１０６．０７．０７台水財字第１０６００２０３００號函核准</t>
    </r>
    <r>
      <rPr>
        <sz val="9"/>
        <rFont val="新細明體"/>
        <family val="1"/>
        <charset val="136"/>
      </rPr>
      <t>。</t>
    </r>
    <phoneticPr fontId="6" type="noConversion"/>
  </si>
  <si>
    <r>
      <t>１０６．０９．２６台水財字第１０６００２９７６３號函核准</t>
    </r>
    <r>
      <rPr>
        <sz val="9"/>
        <rFont val="微軟正黑體"/>
        <family val="2"/>
        <charset val="136"/>
      </rPr>
      <t>。</t>
    </r>
    <phoneticPr fontId="6" type="noConversion"/>
  </si>
  <si>
    <r>
      <t>１０６．１２．２８台水財字第１０６００４０１８１號函核准</t>
    </r>
    <r>
      <rPr>
        <sz val="9"/>
        <rFont val="微軟正黑體"/>
        <family val="2"/>
        <charset val="136"/>
      </rPr>
      <t>。</t>
    </r>
    <phoneticPr fontId="6" type="noConversion"/>
  </si>
  <si>
    <r>
      <rPr>
        <b/>
        <sz val="10"/>
        <rFont val="標楷體"/>
        <family val="4"/>
        <charset val="136"/>
      </rPr>
      <t>無自來水地區供水改善計畫第三期</t>
    </r>
    <r>
      <rPr>
        <b/>
        <sz val="10"/>
        <rFont val="Times New Roman"/>
        <family val="1"/>
      </rPr>
      <t>-</t>
    </r>
    <r>
      <rPr>
        <b/>
        <sz val="10"/>
        <rFont val="標楷體"/>
        <family val="4"/>
        <charset val="136"/>
      </rPr>
      <t>自來水延管工程</t>
    </r>
    <r>
      <rPr>
        <b/>
        <sz val="10"/>
        <rFont val="Times New Roman"/>
        <family val="1"/>
      </rPr>
      <t>(</t>
    </r>
    <r>
      <rPr>
        <b/>
        <sz val="10"/>
        <rFont val="標楷體"/>
        <family val="4"/>
        <charset val="136"/>
      </rPr>
      <t>公務預算</t>
    </r>
    <r>
      <rPr>
        <b/>
        <sz val="10"/>
        <rFont val="Times New Roman"/>
        <family val="1"/>
      </rPr>
      <t>)PT</t>
    </r>
    <r>
      <rPr>
        <b/>
        <sz val="10"/>
        <rFont val="標楷體"/>
        <family val="4"/>
        <charset val="136"/>
      </rPr>
      <t>（</t>
    </r>
    <r>
      <rPr>
        <b/>
        <sz val="10"/>
        <rFont val="Times New Roman"/>
        <family val="1"/>
      </rPr>
      <t>19101</t>
    </r>
    <r>
      <rPr>
        <b/>
        <sz val="10"/>
        <rFont val="標楷體"/>
        <family val="4"/>
        <charset val="136"/>
      </rPr>
      <t>）</t>
    </r>
  </si>
  <si>
    <r>
      <rPr>
        <b/>
        <sz val="10"/>
        <rFont val="標楷體"/>
        <family val="4"/>
        <charset val="136"/>
      </rPr>
      <t>無自來水地區供水改善計畫第三期</t>
    </r>
    <r>
      <rPr>
        <b/>
        <sz val="10"/>
        <rFont val="Times New Roman"/>
        <family val="1"/>
      </rPr>
      <t>-</t>
    </r>
    <r>
      <rPr>
        <b/>
        <sz val="10"/>
        <rFont val="標楷體"/>
        <family val="4"/>
        <charset val="136"/>
      </rPr>
      <t>自來水延管工程</t>
    </r>
    <r>
      <rPr>
        <b/>
        <sz val="10"/>
        <rFont val="Times New Roman"/>
        <family val="1"/>
      </rPr>
      <t>(</t>
    </r>
    <r>
      <rPr>
        <b/>
        <sz val="10"/>
        <rFont val="標楷體"/>
        <family val="4"/>
        <charset val="136"/>
      </rPr>
      <t>特別預算</t>
    </r>
    <r>
      <rPr>
        <b/>
        <sz val="10"/>
        <rFont val="Times New Roman"/>
        <family val="1"/>
      </rPr>
      <t>)PE</t>
    </r>
    <r>
      <rPr>
        <b/>
        <sz val="10"/>
        <rFont val="標楷體"/>
        <family val="4"/>
        <charset val="136"/>
      </rPr>
      <t>（</t>
    </r>
    <r>
      <rPr>
        <b/>
        <sz val="10"/>
        <rFont val="Times New Roman"/>
        <family val="1"/>
      </rPr>
      <t>19103</t>
    </r>
    <r>
      <rPr>
        <b/>
        <sz val="10"/>
        <rFont val="標楷體"/>
        <family val="4"/>
        <charset val="136"/>
      </rPr>
      <t>）</t>
    </r>
    <phoneticPr fontId="6" type="noConversion"/>
  </si>
  <si>
    <t>中 華 民 國 106 年 度</t>
    <phoneticPr fontId="5" type="noConversion"/>
  </si>
  <si>
    <t xml:space="preserve">           中 華 民 國 106 年 度</t>
    <phoneticPr fontId="6" type="noConversion"/>
  </si>
  <si>
    <t xml:space="preserve">                           中 華 民 國  106  年 度</t>
    <phoneticPr fontId="6" type="noConversion"/>
  </si>
  <si>
    <t xml:space="preserve">     中華民國 106 年度       </t>
    <phoneticPr fontId="5" type="noConversion"/>
  </si>
  <si>
    <t xml:space="preserve">中華民國 106 年度        </t>
    <phoneticPr fontId="6" type="noConversion"/>
  </si>
  <si>
    <t xml:space="preserve">   2.未完工程新增部分（異動別10），如該工程轉列財產者，請列於各六大科目A項（即土地、土地改良物….）， 如該工程尚未轉財產，則其新增部份列入購建中固定資產(B項)，二者之和應等於固定資產改良擴充（異動別10）。 </t>
    <phoneticPr fontId="5" type="noConversion"/>
  </si>
  <si>
    <t xml:space="preserve">     中華民國 106 年度       </t>
    <phoneticPr fontId="5" type="noConversion"/>
  </si>
  <si>
    <t xml:space="preserve">     中 華 民 國  106  年 度</t>
    <phoneticPr fontId="6" type="noConversion"/>
  </si>
  <si>
    <r>
      <t>中</t>
    </r>
    <r>
      <rPr>
        <sz val="14"/>
        <rFont val="Times New Roman"/>
        <family val="1"/>
      </rPr>
      <t xml:space="preserve"> </t>
    </r>
    <r>
      <rPr>
        <sz val="14"/>
        <rFont val="標楷體"/>
        <family val="4"/>
        <charset val="136"/>
      </rPr>
      <t>華</t>
    </r>
    <r>
      <rPr>
        <sz val="14"/>
        <rFont val="Times New Roman"/>
        <family val="1"/>
      </rPr>
      <t xml:space="preserve"> </t>
    </r>
    <r>
      <rPr>
        <sz val="14"/>
        <rFont val="標楷體"/>
        <family val="4"/>
        <charset val="136"/>
      </rPr>
      <t>民</t>
    </r>
    <r>
      <rPr>
        <sz val="14"/>
        <rFont val="Times New Roman"/>
        <family val="1"/>
      </rPr>
      <t xml:space="preserve"> </t>
    </r>
    <r>
      <rPr>
        <sz val="14"/>
        <rFont val="標楷體"/>
        <family val="4"/>
        <charset val="136"/>
      </rPr>
      <t>國</t>
    </r>
    <r>
      <rPr>
        <sz val="14"/>
        <rFont val="Times New Roman"/>
        <family val="1"/>
      </rPr>
      <t xml:space="preserve">  106  </t>
    </r>
    <r>
      <rPr>
        <sz val="14"/>
        <rFont val="標楷體"/>
        <family val="4"/>
        <charset val="136"/>
      </rPr>
      <t>年</t>
    </r>
    <r>
      <rPr>
        <sz val="14"/>
        <rFont val="Times New Roman"/>
        <family val="1"/>
      </rPr>
      <t xml:space="preserve"> </t>
    </r>
    <r>
      <rPr>
        <sz val="14"/>
        <rFont val="標楷體"/>
        <family val="4"/>
        <charset val="136"/>
      </rPr>
      <t>度</t>
    </r>
    <phoneticPr fontId="6" type="noConversion"/>
  </si>
  <si>
    <t xml:space="preserve">     賠償給付</t>
    <phoneticPr fontId="6" type="noConversion"/>
  </si>
  <si>
    <t>　　優存超額利息</t>
  </si>
  <si>
    <t>599807</t>
  </si>
  <si>
    <t>　　　應付退休及卹償金</t>
  </si>
  <si>
    <t>　　    暫收及待結轉帳項</t>
    <phoneticPr fontId="6" type="noConversion"/>
  </si>
  <si>
    <t>　　    　待結轉款項</t>
    <phoneticPr fontId="6" type="noConversion"/>
  </si>
  <si>
    <t>289703</t>
  </si>
  <si>
    <t>28970302</t>
  </si>
  <si>
    <t>3302</t>
  </si>
  <si>
    <t>330204</t>
  </si>
  <si>
    <t>主要係離退人員尚未補實及新進人員敘薪較低所致。其中職員薪金（1103）減少4,530千元，工員工資（1104）減少5,621千元。</t>
    <phoneticPr fontId="6" type="noConversion"/>
  </si>
  <si>
    <t>說明：截至106年12月31日止「189904保證品」與其對方科目「289904存入保證品」各列帳23,672,251元，係屬</t>
    <phoneticPr fontId="6" type="noConversion"/>
  </si>
  <si>
    <t>無發生事項。</t>
    <phoneticPr fontId="6" type="noConversion"/>
  </si>
  <si>
    <t>　各項損失</t>
    <phoneticPr fontId="6" type="noConversion"/>
  </si>
  <si>
    <t>主係因外包費（2709）減少289千元，原因為新裝委託路權單位路修費減少374千元，因本期新裝收入減少，致各項新裝成本均減少，其中路修費減少374千元，，造成差異。</t>
    <phoneticPr fontId="6" type="noConversion"/>
  </si>
  <si>
    <t>1.主係物料（3102）減少403千元所致，主係快慢濾砂無煙煤等濾料減少825千元所致，原因為本年度濾砂採購減少。</t>
    <phoneticPr fontId="6" type="noConversion"/>
  </si>
  <si>
    <t>主係成功淨水場擴建工程於105年11月份入財產及其他工程增加入財產，造成預算估算偏底，產生差異。</t>
    <phoneticPr fontId="6" type="noConversion"/>
  </si>
  <si>
    <t>主係成功淨水場擴建工程於105年11月份入財產及其他工程增加入財產，致各財產別折舊費用均增加，其中以機械及設備折舊增加12,552千元最多，造成差異。</t>
    <phoneticPr fontId="6" type="noConversion"/>
  </si>
  <si>
    <t>主係成功淨水場擴建工程於105年11月份入財產及其他工程增加入財產所致。</t>
    <phoneticPr fontId="6" type="noConversion"/>
  </si>
  <si>
    <t>主係成功淨水場擴建工程於105年11月份入財產所致。</t>
    <phoneticPr fontId="6" type="noConversion"/>
  </si>
  <si>
    <t>主係過期帳支出(資)減少千元，原因為上年同期104總處物約字第039號-資訊網路整合方案約358千元漏未保留，列上年度過期帳，本年度則無發生，造成差異。</t>
    <phoneticPr fontId="6" type="noConversion"/>
  </si>
  <si>
    <t>主係卹償金（1603）增加2,950千元，原因為本期支出太麻里所羅成瑞撫恤金2,950千元所致。</t>
    <phoneticPr fontId="6" type="noConversion"/>
  </si>
  <si>
    <r>
      <t xml:space="preserve">      5.增減原因說明之文字表達以</t>
    </r>
    <r>
      <rPr>
        <b/>
        <sz val="10"/>
        <color indexed="12"/>
        <rFont val="標楷體"/>
        <family val="4"/>
        <charset val="136"/>
      </rPr>
      <t>千元</t>
    </r>
    <r>
      <rPr>
        <sz val="10"/>
        <rFont val="標楷體"/>
        <family val="4"/>
        <charset val="136"/>
      </rPr>
      <t xml:space="preserve">為單位。 </t>
    </r>
    <phoneticPr fontId="6" type="noConversion"/>
  </si>
  <si>
    <t xml:space="preserve">      3.本表總計數，須與損益表及各項成本或費用明細表勾稽，如有差異，應於本表下方備註說明。</t>
    <phoneticPr fontId="6" type="noConversion"/>
  </si>
  <si>
    <r>
      <t xml:space="preserve">        幣</t>
    </r>
    <r>
      <rPr>
        <b/>
        <sz val="10"/>
        <color indexed="12"/>
        <rFont val="標楷體"/>
        <family val="4"/>
        <charset val="136"/>
      </rPr>
      <t>100萬元且增減比率超過5％</t>
    </r>
    <r>
      <rPr>
        <sz val="10"/>
        <rFont val="標楷體"/>
        <family val="4"/>
        <charset val="136"/>
      </rPr>
      <t>者。增減原因至少分析至</t>
    </r>
    <r>
      <rPr>
        <b/>
        <sz val="10"/>
        <color indexed="12"/>
        <rFont val="標楷體"/>
        <family val="4"/>
        <charset val="136"/>
      </rPr>
      <t>用途別3級</t>
    </r>
    <r>
      <rPr>
        <sz val="10"/>
        <rFont val="標楷體"/>
        <family val="4"/>
        <charset val="136"/>
      </rPr>
      <t>(例如</t>
    </r>
    <phoneticPr fontId="6" type="noConversion"/>
  </si>
  <si>
    <r>
      <t xml:space="preserve">      2.餘必分析科目：</t>
    </r>
    <r>
      <rPr>
        <b/>
        <sz val="10"/>
        <color indexed="12"/>
        <rFont val="標楷體"/>
        <family val="4"/>
        <charset val="136"/>
      </rPr>
      <t>用途別2級(例如21水電費)</t>
    </r>
    <r>
      <rPr>
        <sz val="10"/>
        <rFont val="標楷體"/>
        <family val="4"/>
        <charset val="136"/>
      </rPr>
      <t>，本年度決算數與預算數比較， 增減數超過新臺</t>
    </r>
    <phoneticPr fontId="6" type="noConversion"/>
  </si>
  <si>
    <r>
      <t xml:space="preserve">        失、</t>
    </r>
    <r>
      <rPr>
        <sz val="10"/>
        <color indexed="10"/>
        <rFont val="標楷體"/>
        <family val="4"/>
        <charset val="136"/>
      </rPr>
      <t>賠償給付</t>
    </r>
    <r>
      <rPr>
        <sz val="10"/>
        <rFont val="標楷體"/>
        <family val="4"/>
        <charset val="136"/>
      </rPr>
      <t>、其他費用。</t>
    </r>
    <phoneticPr fontId="6" type="noConversion"/>
  </si>
  <si>
    <t>說明：1.必分析科目：用人費用、動力費、機械及設備修護費、外包費、原料、物料、折舊、各項損</t>
    <phoneticPr fontId="6" type="noConversion"/>
  </si>
  <si>
    <r>
      <t xml:space="preserve">      </t>
    </r>
    <r>
      <rPr>
        <b/>
        <sz val="10"/>
        <color indexed="12"/>
        <rFont val="標楷體"/>
        <family val="4"/>
        <charset val="136"/>
      </rPr>
      <t xml:space="preserve">  理、某科目增加或減少所致</t>
    </r>
    <r>
      <rPr>
        <sz val="10"/>
        <rFont val="標楷體"/>
        <family val="4"/>
        <charset val="136"/>
      </rPr>
      <t>)。</t>
    </r>
    <phoneticPr fontId="6" type="noConversion"/>
  </si>
  <si>
    <r>
      <t xml:space="preserve">      4.應儘量詳實敘述造成增減科目變動之原因，避免過於簡略(</t>
    </r>
    <r>
      <rPr>
        <b/>
        <sz val="10"/>
        <color indexed="12"/>
        <rFont val="標楷體"/>
        <family val="4"/>
        <charset val="136"/>
      </rPr>
      <t>不要只說明依…函號或併決算辦</t>
    </r>
    <phoneticPr fontId="6" type="noConversion"/>
  </si>
  <si>
    <r>
      <t>1.資產損失（8106）增加3,709千元，主係
   本期增加辦理財產及用戶外線報廢作業，
   致財產報廢損失增加。
2.災害損失（8107）減少898千元，主係上
   年度有尼伯特颱風損失慘重所致，本年度
   則無</t>
    </r>
    <r>
      <rPr>
        <sz val="9"/>
        <rFont val="標楷體"/>
        <family val="4"/>
        <charset val="136"/>
      </rPr>
      <t>。</t>
    </r>
    <phoneticPr fontId="6" type="noConversion"/>
  </si>
  <si>
    <t>主係機械及設備修護費（2505）減少5,366千元所致，分析如下︰
1.用戶水量計汰換經費：減少2,811千 元，主
   係本期水量計汰換數較上年度減少所。
2.構造物設備修護費：減少2,550千元，主係
   上年度風災頻繁，各所取水口損壞情形嚴重
   ，而本年度風災較少，致造成差異。</t>
    <phoneticPr fontId="6" type="noConversion"/>
  </si>
  <si>
    <t>考核獎金（1502）減少2,319千元，主係離退人員尚未補實及新進人員敘薪較低所致。</t>
    <phoneticPr fontId="6" type="noConversion"/>
  </si>
  <si>
    <t>主係資產損失（8106）增加4,370千元，因本期增加辦理財產及用戶外線報廢作業，致財產報廢損失增加。</t>
    <phoneticPr fontId="6" type="noConversion"/>
  </si>
  <si>
    <r>
      <t>主係其他（9198）增加320千元，原因為過期帳支出)104年支出358千元漏未保留</t>
    </r>
    <r>
      <rPr>
        <sz val="9"/>
        <rFont val="微軟正黑體"/>
        <family val="2"/>
        <charset val="136"/>
      </rPr>
      <t>所致。</t>
    </r>
    <phoneticPr fontId="6" type="noConversion"/>
  </si>
  <si>
    <r>
      <t xml:space="preserve">        (</t>
    </r>
    <r>
      <rPr>
        <sz val="10"/>
        <color indexed="8"/>
        <rFont val="微軟正黑體"/>
        <family val="2"/>
        <charset val="136"/>
      </rPr>
      <t>三</t>
    </r>
    <r>
      <rPr>
        <sz val="10"/>
        <color indexed="8"/>
        <rFont val="Times New Roman"/>
        <family val="1"/>
      </rPr>
      <t>)</t>
    </r>
    <r>
      <rPr>
        <sz val="10"/>
        <color indexed="8"/>
        <rFont val="微軟正黑體"/>
        <family val="2"/>
        <charset val="136"/>
      </rPr>
      <t>配合政府節水政策，本處持續配合推動節約用水，以達節水型社會：</t>
    </r>
    <r>
      <rPr>
        <sz val="10"/>
        <color indexed="8"/>
        <rFont val="Times New Roman"/>
        <family val="1"/>
      </rPr>
      <t xml:space="preserve"> </t>
    </r>
    <phoneticPr fontId="6" type="noConversion"/>
  </si>
  <si>
    <t>　保留盈餘（累積虧損）</t>
  </si>
  <si>
    <t>　　　累積虧損</t>
  </si>
  <si>
    <t xml:space="preserve">    報廢</t>
    <phoneticPr fontId="5" type="noConversion"/>
  </si>
  <si>
    <t xml:space="preserve">中華民國 106 年 12 月 31 日 </t>
    <phoneticPr fontId="15" type="noConversion"/>
  </si>
  <si>
    <r>
      <t>98</t>
    </r>
    <r>
      <rPr>
        <sz val="9"/>
        <rFont val="細明體"/>
        <family val="3"/>
        <charset val="136"/>
      </rPr>
      <t>已解散</t>
    </r>
    <r>
      <rPr>
        <sz val="9"/>
        <rFont val="微軟正黑體"/>
        <family val="2"/>
        <charset val="136"/>
      </rPr>
      <t>，本年度收回40萬元。</t>
    </r>
    <phoneticPr fontId="15" type="noConversion"/>
  </si>
  <si>
    <r>
      <t xml:space="preserve">            1.</t>
    </r>
    <r>
      <rPr>
        <sz val="10"/>
        <color indexed="8"/>
        <rFont val="微軟正黑體"/>
        <family val="2"/>
        <charset val="136"/>
      </rPr>
      <t>經費支用：</t>
    </r>
    <phoneticPr fontId="6" type="noConversion"/>
  </si>
  <si>
    <r>
      <t xml:space="preserve">             1.</t>
    </r>
    <r>
      <rPr>
        <sz val="10"/>
        <color indexed="8"/>
        <rFont val="微軟正黑體"/>
        <family val="2"/>
        <charset val="136"/>
      </rPr>
      <t>配合政府政策，辦理各項工程計畫，積極汰換老舊自來水幹管：</t>
    </r>
    <phoneticPr fontId="6" type="noConversion"/>
  </si>
  <si>
    <r>
      <t xml:space="preserve">              </t>
    </r>
    <r>
      <rPr>
        <sz val="10"/>
        <color indexed="8"/>
        <rFont val="微軟正黑體"/>
        <family val="2"/>
        <charset val="136"/>
      </rPr>
      <t>為配合「台灣改善民眾生活品質設施計劃」及交通部觀光局辦理</t>
    </r>
    <r>
      <rPr>
        <sz val="10"/>
        <color indexed="8"/>
        <rFont val="Times New Roman"/>
        <family val="1"/>
      </rPr>
      <t xml:space="preserve"> </t>
    </r>
    <r>
      <rPr>
        <sz val="10"/>
        <color indexed="8"/>
        <rFont val="微軟正黑體"/>
        <family val="2"/>
        <charset val="136"/>
      </rPr>
      <t>「東部海岸國家風景區主要計劃」，</t>
    </r>
    <r>
      <rPr>
        <sz val="10"/>
        <color indexed="8"/>
        <rFont val="Times New Roman"/>
        <family val="1"/>
      </rPr>
      <t xml:space="preserve"> </t>
    </r>
    <r>
      <rPr>
        <sz val="10"/>
        <color indexed="8"/>
        <rFont val="微軟正黑體"/>
        <family val="2"/>
        <charset val="136"/>
      </rPr>
      <t>以發展台</t>
    </r>
    <phoneticPr fontId="6" type="noConversion"/>
  </si>
  <si>
    <r>
      <t xml:space="preserve">              </t>
    </r>
    <r>
      <rPr>
        <sz val="10"/>
        <color indexed="8"/>
        <rFont val="微軟正黑體"/>
        <family val="2"/>
        <charset val="136"/>
      </rPr>
      <t>東縣觀光事業，東海岸在至民國</t>
    </r>
    <r>
      <rPr>
        <sz val="10"/>
        <color indexed="8"/>
        <rFont val="Times New Roman"/>
        <family val="1"/>
      </rPr>
      <t>110</t>
    </r>
    <r>
      <rPr>
        <sz val="10"/>
        <color indexed="8"/>
        <rFont val="微軟正黑體"/>
        <family val="2"/>
        <charset val="136"/>
      </rPr>
      <t>年將至少需增加</t>
    </r>
    <r>
      <rPr>
        <sz val="10"/>
        <color indexed="8"/>
        <rFont val="Times New Roman"/>
        <family val="1"/>
      </rPr>
      <t>20,000CMD</t>
    </r>
    <r>
      <rPr>
        <sz val="10"/>
        <color indexed="8"/>
        <rFont val="微軟正黑體"/>
        <family val="2"/>
        <charset val="136"/>
      </rPr>
      <t>供水量，以目前之水源己不足支應，因此計畫辦</t>
    </r>
    <phoneticPr fontId="6" type="noConversion"/>
  </si>
  <si>
    <r>
      <t xml:space="preserve">              </t>
    </r>
    <r>
      <rPr>
        <sz val="10"/>
        <color indexed="8"/>
        <rFont val="微軟正黑體"/>
        <family val="2"/>
        <charset val="136"/>
      </rPr>
      <t>以穩定枯水期供水所需。</t>
    </r>
    <phoneticPr fontId="6" type="noConversion"/>
  </si>
  <si>
    <r>
      <t xml:space="preserve">           2.</t>
    </r>
    <r>
      <rPr>
        <sz val="10"/>
        <color indexed="8"/>
        <rFont val="微軟正黑體"/>
        <family val="2"/>
        <charset val="136"/>
      </rPr>
      <t>工作目標：依據水污染防制法及廢棄物清理法及相關施行細則辦理，清除本處淨水場廢水系統及以曬乾床處理</t>
    </r>
    <r>
      <rPr>
        <sz val="10"/>
        <color indexed="8"/>
        <rFont val="Times New Roman"/>
        <family val="1"/>
      </rPr>
      <t xml:space="preserve"> </t>
    </r>
    <phoneticPr fontId="6" type="noConversion"/>
  </si>
  <si>
    <r>
      <t xml:space="preserve">              </t>
    </r>
    <r>
      <rPr>
        <sz val="10"/>
        <color indexed="8"/>
        <rFont val="微軟正黑體"/>
        <family val="2"/>
        <charset val="136"/>
      </rPr>
      <t>後所產生之污泥（餅）。清除工作包括污泥清（運）除與污泥處理，污泥處理工作包括污泥脫水（降低含水率）</t>
    </r>
    <phoneticPr fontId="6" type="noConversion"/>
  </si>
  <si>
    <r>
      <t xml:space="preserve">           3.</t>
    </r>
    <r>
      <rPr>
        <sz val="10"/>
        <color indexed="8"/>
        <rFont val="微軟正黑體"/>
        <family val="2"/>
        <charset val="136"/>
      </rPr>
      <t>工作成效：本處依相關內控管理機制，本年度未有遭環保單位裁定不合規定事項。</t>
    </r>
    <phoneticPr fontId="6" type="noConversion"/>
  </si>
  <si>
    <r>
      <t xml:space="preserve">       (</t>
    </r>
    <r>
      <rPr>
        <sz val="10"/>
        <color indexed="8"/>
        <rFont val="微軟正黑體"/>
        <family val="2"/>
        <charset val="136"/>
      </rPr>
      <t>四</t>
    </r>
    <r>
      <rPr>
        <sz val="10"/>
        <color indexed="8"/>
        <rFont val="Times New Roman"/>
        <family val="1"/>
      </rPr>
      <t>)</t>
    </r>
    <r>
      <rPr>
        <sz val="10"/>
        <color indexed="8"/>
        <rFont val="微軟正黑體"/>
        <family val="2"/>
        <charset val="136"/>
      </rPr>
      <t>管理革新計畫：</t>
    </r>
    <phoneticPr fontId="6" type="noConversion"/>
  </si>
  <si>
    <r>
      <t xml:space="preserve">           1.</t>
    </r>
    <r>
      <rPr>
        <sz val="10"/>
        <color theme="1"/>
        <rFont val="微軟正黑體"/>
        <family val="2"/>
        <charset val="136"/>
      </rPr>
      <t>本處為提升迅速有效之水質管理，化被動為主動，針對水質尚未列管之鋁含量超標問題積極改善，並成立水質</t>
    </r>
    <phoneticPr fontId="6" type="noConversion"/>
  </si>
  <si>
    <r>
      <t xml:space="preserve">             2.</t>
    </r>
    <r>
      <rPr>
        <sz val="10"/>
        <color indexed="8"/>
        <rFont val="微軟正黑體"/>
        <family val="2"/>
        <charset val="136"/>
      </rPr>
      <t>強化高感度客服中心，賡續提供</t>
    </r>
    <r>
      <rPr>
        <sz val="10"/>
        <color indexed="8"/>
        <rFont val="Times New Roman"/>
        <family val="1"/>
      </rPr>
      <t>24</t>
    </r>
    <r>
      <rPr>
        <sz val="10"/>
        <color indexed="8"/>
        <rFont val="微軟正黑體"/>
        <family val="2"/>
        <charset val="136"/>
      </rPr>
      <t>小時全年無休服務，迅速且即時回應顧客需求，以真誠服務感動客戶。</t>
    </r>
    <phoneticPr fontId="6" type="noConversion"/>
  </si>
  <si>
    <r>
      <t xml:space="preserve">         (</t>
    </r>
    <r>
      <rPr>
        <sz val="10"/>
        <color indexed="8"/>
        <rFont val="微軟正黑體"/>
        <family val="2"/>
        <charset val="136"/>
      </rPr>
      <t>五</t>
    </r>
    <r>
      <rPr>
        <sz val="10"/>
        <color indexed="8"/>
        <rFont val="Times New Roman"/>
        <family val="1"/>
      </rPr>
      <t>)</t>
    </r>
    <r>
      <rPr>
        <sz val="10"/>
        <color indexed="8"/>
        <rFont val="微軟正黑體"/>
        <family val="2"/>
        <charset val="136"/>
      </rPr>
      <t>人力配置及員工訓練：</t>
    </r>
    <phoneticPr fontId="6" type="noConversion"/>
  </si>
  <si>
    <r>
      <rPr>
        <sz val="10"/>
        <color indexed="8"/>
        <rFont val="微軟正黑體"/>
        <family val="2"/>
        <charset val="136"/>
      </rPr>
      <t>一、產銷（營運）計畫</t>
    </r>
    <r>
      <rPr>
        <sz val="10"/>
        <color indexed="8"/>
        <rFont val="Times New Roman"/>
        <family val="1"/>
      </rPr>
      <t>(</t>
    </r>
    <r>
      <rPr>
        <sz val="10"/>
        <color indexed="8"/>
        <rFont val="微軟正黑體"/>
        <family val="2"/>
        <charset val="136"/>
      </rPr>
      <t>含環境保護、研究發展、管理革新等</t>
    </r>
    <r>
      <rPr>
        <sz val="10"/>
        <color indexed="8"/>
        <rFont val="Times New Roman"/>
        <family val="1"/>
      </rPr>
      <t>)</t>
    </r>
    <r>
      <rPr>
        <sz val="10"/>
        <color indexed="8"/>
        <rFont val="微軟正黑體"/>
        <family val="2"/>
        <charset val="136"/>
      </rPr>
      <t>：</t>
    </r>
    <phoneticPr fontId="6" type="noConversion"/>
  </si>
  <si>
    <r>
      <rPr>
        <sz val="10"/>
        <color indexed="8"/>
        <rFont val="微軟正黑體"/>
        <family val="2"/>
        <charset val="136"/>
      </rPr>
      <t>二、因擔保、保證或契約可能造成未來會計年度內之支出事項（包括或有負債</t>
    </r>
    <r>
      <rPr>
        <sz val="10"/>
        <color indexed="8"/>
        <rFont val="Times New Roman"/>
        <family val="1"/>
      </rPr>
      <t>)</t>
    </r>
    <r>
      <rPr>
        <sz val="10"/>
        <color indexed="8"/>
        <rFont val="微軟正黑體"/>
        <family val="2"/>
        <charset val="136"/>
      </rPr>
      <t>及或有資產之說明：無</t>
    </r>
    <phoneticPr fontId="6" type="noConversion"/>
  </si>
  <si>
    <r>
      <t xml:space="preserve">              </t>
    </r>
    <r>
      <rPr>
        <sz val="10"/>
        <color indexed="8"/>
        <rFont val="微軟正黑體"/>
        <family val="2"/>
        <charset val="136"/>
      </rPr>
      <t>換屆齡及故障水量計，俾正確計量，確保營收：</t>
    </r>
    <phoneticPr fontId="6" type="noConversion"/>
  </si>
  <si>
    <r>
      <t xml:space="preserve">        (1)</t>
    </r>
    <r>
      <rPr>
        <sz val="10"/>
        <color theme="1"/>
        <rFont val="微軟正黑體"/>
        <family val="2"/>
        <charset val="136"/>
      </rPr>
      <t>本處本年度屆齡水量計汰換計劃累計汰換目標數</t>
    </r>
    <r>
      <rPr>
        <sz val="10"/>
        <color theme="1"/>
        <rFont val="Times New Roman"/>
        <family val="1"/>
      </rPr>
      <t>4,343</t>
    </r>
    <r>
      <rPr>
        <sz val="10"/>
        <color theme="1"/>
        <rFont val="微軟正黑體"/>
        <family val="2"/>
        <charset val="136"/>
      </rPr>
      <t>只，實際汰換累計數</t>
    </r>
    <r>
      <rPr>
        <sz val="10"/>
        <color theme="1"/>
        <rFont val="Times New Roman"/>
        <family val="1"/>
      </rPr>
      <t>4,343</t>
    </r>
    <r>
      <rPr>
        <sz val="10"/>
        <color theme="1"/>
        <rFont val="微軟正黑體"/>
        <family val="2"/>
        <charset val="136"/>
      </rPr>
      <t>只，累計達成</t>
    </r>
    <r>
      <rPr>
        <sz val="10"/>
        <color theme="1"/>
        <rFont val="Times New Roman"/>
        <family val="1"/>
      </rPr>
      <t xml:space="preserve"> </t>
    </r>
    <r>
      <rPr>
        <sz val="10"/>
        <color theme="1"/>
        <rFont val="微軟正黑體"/>
        <family val="2"/>
        <charset val="136"/>
      </rPr>
      <t>率</t>
    </r>
    <r>
      <rPr>
        <sz val="10"/>
        <color theme="1"/>
        <rFont val="Times New Roman"/>
        <family val="1"/>
      </rPr>
      <t>100</t>
    </r>
    <r>
      <rPr>
        <sz val="10"/>
        <color theme="1"/>
        <rFont val="微軟正黑體"/>
        <family val="2"/>
        <charset val="136"/>
      </rPr>
      <t>％。</t>
    </r>
    <phoneticPr fontId="6" type="noConversion"/>
  </si>
  <si>
    <r>
      <t xml:space="preserve">             </t>
    </r>
    <r>
      <rPr>
        <sz val="10"/>
        <color theme="1"/>
        <rFont val="微軟正黑體"/>
        <family val="2"/>
        <charset val="136"/>
      </rPr>
      <t>所</t>
    </r>
    <r>
      <rPr>
        <sz val="10"/>
        <color theme="1"/>
        <rFont val="Times New Roman"/>
        <family val="1"/>
      </rPr>
      <t>22</t>
    </r>
    <r>
      <rPr>
        <sz val="10"/>
        <color theme="1"/>
        <rFont val="微軟正黑體"/>
        <family val="2"/>
        <charset val="136"/>
      </rPr>
      <t>只。</t>
    </r>
    <phoneticPr fontId="6" type="noConversion"/>
  </si>
  <si>
    <r>
      <t xml:space="preserve">      (</t>
    </r>
    <r>
      <rPr>
        <sz val="10"/>
        <color indexed="8"/>
        <rFont val="微軟正黑體"/>
        <family val="2"/>
        <charset val="136"/>
      </rPr>
      <t>五</t>
    </r>
    <r>
      <rPr>
        <sz val="10"/>
        <color indexed="8"/>
        <rFont val="Times New Roman"/>
        <family val="1"/>
      </rPr>
      <t>)</t>
    </r>
    <r>
      <rPr>
        <sz val="10"/>
        <color indexed="8"/>
        <rFont val="微軟正黑體"/>
        <family val="2"/>
        <charset val="136"/>
      </rPr>
      <t>提高售水率及供水普及率，提升供水能力，供應質優、量足之自來水：</t>
    </r>
    <phoneticPr fontId="6" type="noConversion"/>
  </si>
  <si>
    <r>
      <t xml:space="preserve">            80.24</t>
    </r>
    <r>
      <rPr>
        <sz val="10"/>
        <color theme="1"/>
        <rFont val="微軟正黑體"/>
        <family val="2"/>
        <charset val="136"/>
      </rPr>
      <t>％增加</t>
    </r>
    <r>
      <rPr>
        <sz val="10"/>
        <color theme="1"/>
        <rFont val="Times New Roman"/>
        <family val="1"/>
      </rPr>
      <t>0.58</t>
    </r>
    <r>
      <rPr>
        <sz val="10"/>
        <color theme="1"/>
        <rFont val="微軟正黑體"/>
        <family val="2"/>
        <charset val="136"/>
      </rPr>
      <t>個百分點。</t>
    </r>
    <phoneticPr fontId="6" type="noConversion"/>
  </si>
  <si>
    <r>
      <t xml:space="preserve">     (</t>
    </r>
    <r>
      <rPr>
        <sz val="10"/>
        <color indexed="8"/>
        <rFont val="微軟正黑體"/>
        <family val="2"/>
        <charset val="136"/>
      </rPr>
      <t>六</t>
    </r>
    <r>
      <rPr>
        <sz val="10"/>
        <color indexed="8"/>
        <rFont val="Times New Roman"/>
        <family val="1"/>
      </rPr>
      <t>)</t>
    </r>
    <r>
      <rPr>
        <sz val="10"/>
        <color indexed="8"/>
        <rFont val="微軟正黑體"/>
        <family val="2"/>
        <charset val="136"/>
      </rPr>
      <t>配合政府節能減碳作為，積極採行各項宣傳措施：</t>
    </r>
    <phoneticPr fontId="6" type="noConversion"/>
  </si>
  <si>
    <r>
      <t xml:space="preserve">         1.</t>
    </r>
    <r>
      <rPr>
        <sz val="10"/>
        <color theme="1"/>
        <rFont val="微軟正黑體"/>
        <family val="2"/>
        <charset val="136"/>
      </rPr>
      <t>本處配合地方政府節慶或公益活動、</t>
    </r>
    <r>
      <rPr>
        <sz val="10"/>
        <color theme="1"/>
        <rFont val="Times New Roman"/>
        <family val="1"/>
      </rPr>
      <t xml:space="preserve"> </t>
    </r>
    <r>
      <rPr>
        <sz val="10"/>
        <color theme="1"/>
        <rFont val="微軟正黑體"/>
        <family val="2"/>
        <charset val="136"/>
      </rPr>
      <t>結合學校、機關共計辦理</t>
    </r>
    <r>
      <rPr>
        <sz val="10"/>
        <color theme="1"/>
        <rFont val="Times New Roman"/>
        <family val="1"/>
      </rPr>
      <t xml:space="preserve"> 60</t>
    </r>
    <r>
      <rPr>
        <sz val="10"/>
        <color theme="1"/>
        <rFont val="微軟正黑體"/>
        <family val="2"/>
        <charset val="136"/>
      </rPr>
      <t>場節約用水、節能減碳、電子帳單</t>
    </r>
    <r>
      <rPr>
        <sz val="10"/>
        <color theme="1"/>
        <rFont val="Times New Roman"/>
        <family val="1"/>
      </rPr>
      <t xml:space="preserve"> </t>
    </r>
    <r>
      <rPr>
        <sz val="10"/>
        <color theme="1"/>
        <rFont val="微軟正黑體"/>
        <family val="2"/>
        <charset val="136"/>
      </rPr>
      <t>辦理各</t>
    </r>
    <r>
      <rPr>
        <sz val="10"/>
        <color theme="1"/>
        <rFont val="Times New Roman"/>
        <family val="1"/>
      </rPr>
      <t xml:space="preserve"> </t>
    </r>
    <r>
      <rPr>
        <sz val="10"/>
        <color theme="1"/>
        <rFont val="微軟正黑體"/>
        <family val="2"/>
        <charset val="136"/>
      </rPr>
      <t>項節</t>
    </r>
    <phoneticPr fontId="6" type="noConversion"/>
  </si>
  <si>
    <r>
      <t xml:space="preserve">            </t>
    </r>
    <r>
      <rPr>
        <sz val="10"/>
        <color theme="1"/>
        <rFont val="微軟正黑體"/>
        <family val="2"/>
        <charset val="136"/>
      </rPr>
      <t>水宣導申辦、新裝、用水安全等宣導推廣服務，參與民眾約</t>
    </r>
    <r>
      <rPr>
        <sz val="10"/>
        <color theme="1"/>
        <rFont val="Times New Roman"/>
        <family val="1"/>
      </rPr>
      <t>17,170</t>
    </r>
    <r>
      <rPr>
        <sz val="10"/>
        <color theme="1"/>
        <rFont val="微軟正黑體"/>
        <family val="2"/>
        <charset val="136"/>
      </rPr>
      <t>人次，成效良好。</t>
    </r>
    <phoneticPr fontId="6" type="noConversion"/>
  </si>
  <si>
    <r>
      <t xml:space="preserve">            </t>
    </r>
    <r>
      <rPr>
        <sz val="10"/>
        <color theme="1"/>
        <rFont val="微軟正黑體"/>
        <family val="2"/>
        <charset val="136"/>
      </rPr>
      <t>戶</t>
    </r>
    <r>
      <rPr>
        <sz val="10"/>
        <color theme="1"/>
        <rFont val="Times New Roman"/>
        <family val="1"/>
      </rPr>
      <t>20</t>
    </r>
    <r>
      <rPr>
        <sz val="10"/>
        <color theme="1"/>
        <rFont val="微軟正黑體"/>
        <family val="2"/>
        <charset val="136"/>
      </rPr>
      <t>戶，累計使用電子帳用戶共計</t>
    </r>
    <r>
      <rPr>
        <sz val="10"/>
        <color theme="1"/>
        <rFont val="Times New Roman"/>
        <family val="1"/>
      </rPr>
      <t>5,109</t>
    </r>
    <r>
      <rPr>
        <sz val="10"/>
        <color theme="1"/>
        <rFont val="微軟正黑體"/>
        <family val="2"/>
        <charset val="136"/>
      </rPr>
      <t>戶，占本處用戶數</t>
    </r>
    <r>
      <rPr>
        <sz val="10"/>
        <color theme="1"/>
        <rFont val="Times New Roman"/>
        <family val="1"/>
      </rPr>
      <t>7.61</t>
    </r>
    <r>
      <rPr>
        <sz val="10"/>
        <color theme="1"/>
        <rFont val="微軟正黑體"/>
        <family val="2"/>
        <charset val="136"/>
      </rPr>
      <t>％。</t>
    </r>
    <phoneticPr fontId="6" type="noConversion"/>
  </si>
  <si>
    <r>
      <t xml:space="preserve">         (</t>
    </r>
    <r>
      <rPr>
        <sz val="10"/>
        <color indexed="8"/>
        <rFont val="微軟正黑體"/>
        <family val="2"/>
        <charset val="136"/>
      </rPr>
      <t>六</t>
    </r>
    <r>
      <rPr>
        <sz val="10"/>
        <color indexed="8"/>
        <rFont val="Times New Roman"/>
        <family val="1"/>
      </rPr>
      <t>)</t>
    </r>
    <r>
      <rPr>
        <sz val="10"/>
        <color indexed="8"/>
        <rFont val="微軟正黑體"/>
        <family val="2"/>
        <charset val="136"/>
      </rPr>
      <t>工業安全衛生：</t>
    </r>
    <phoneticPr fontId="6" type="noConversion"/>
  </si>
  <si>
    <r>
      <t xml:space="preserve">             1.</t>
    </r>
    <r>
      <rPr>
        <sz val="10"/>
        <color indexed="8"/>
        <rFont val="微軟正黑體"/>
        <family val="2"/>
        <charset val="136"/>
      </rPr>
      <t>經費支用：</t>
    </r>
    <phoneticPr fontId="6" type="noConversion"/>
  </si>
  <si>
    <r>
      <t xml:space="preserve">            2.</t>
    </r>
    <r>
      <rPr>
        <sz val="10"/>
        <color theme="1"/>
        <rFont val="微軟正黑體"/>
        <family val="2"/>
        <charset val="136"/>
      </rPr>
      <t>工作目標：積極辦理工業安全計畫，改善各項設備安全措施，期使總合災害指數降到最低。</t>
    </r>
    <phoneticPr fontId="6" type="noConversion"/>
  </si>
  <si>
    <t>106-109年無自來水地區供水改善計畫第三期-自來水延管工程(公務預算)PT（19101）</t>
    <phoneticPr fontId="6" type="noConversion"/>
  </si>
  <si>
    <t>106-109年無自來水地區供水改善計畫第三期-自來水延管工程(特別預算)PE（19103）</t>
    <phoneticPr fontId="6" type="noConversion"/>
  </si>
  <si>
    <r>
      <t xml:space="preserve">              </t>
    </r>
    <r>
      <rPr>
        <sz val="10"/>
        <color indexed="8"/>
        <rFont val="微軟正黑體"/>
        <family val="2"/>
        <charset val="136"/>
      </rPr>
      <t>理成功系統擴建工程，</t>
    </r>
    <r>
      <rPr>
        <sz val="10"/>
        <color indexed="8"/>
        <rFont val="Times New Roman"/>
        <family val="1"/>
      </rPr>
      <t xml:space="preserve">94 </t>
    </r>
    <r>
      <rPr>
        <sz val="10"/>
        <color indexed="8"/>
        <rFont val="微軟正黑體"/>
        <family val="2"/>
        <charset val="136"/>
      </rPr>
      <t>年度完成規劃報告，預估經費</t>
    </r>
    <r>
      <rPr>
        <sz val="10"/>
        <color indexed="8"/>
        <rFont val="Times New Roman"/>
        <family val="1"/>
      </rPr>
      <t>287,000</t>
    </r>
    <r>
      <rPr>
        <sz val="10"/>
        <color indexed="8"/>
        <rFont val="微軟正黑體"/>
        <family val="2"/>
        <charset val="136"/>
      </rPr>
      <t>千元，擬分年列入年度預算辦理。本計畫已由南</t>
    </r>
    <phoneticPr fontId="6" type="noConversion"/>
  </si>
  <si>
    <r>
      <t>95</t>
    </r>
    <r>
      <rPr>
        <sz val="8"/>
        <rFont val="標楷體"/>
        <family val="4"/>
        <charset val="136"/>
      </rPr>
      <t>年預付水母系統</t>
    </r>
    <r>
      <rPr>
        <sz val="8"/>
        <rFont val="Times New Roman"/>
        <family val="1"/>
      </rPr>
      <t>~</t>
    </r>
    <r>
      <rPr>
        <sz val="8"/>
        <rFont val="標楷體"/>
        <family val="4"/>
        <charset val="136"/>
      </rPr>
      <t>中途加藥室用地租金</t>
    </r>
    <r>
      <rPr>
        <sz val="8"/>
        <rFont val="Times New Roman"/>
        <family val="1"/>
      </rPr>
      <t>10</t>
    </r>
    <r>
      <rPr>
        <sz val="8"/>
        <rFont val="標楷體"/>
        <family val="4"/>
        <charset val="136"/>
      </rPr>
      <t>年</t>
    </r>
    <r>
      <rPr>
        <sz val="8"/>
        <rFont val="Times New Roman"/>
        <family val="1"/>
      </rPr>
      <t>48,600</t>
    </r>
    <r>
      <rPr>
        <sz val="8"/>
        <rFont val="標楷體"/>
        <family val="4"/>
        <charset val="136"/>
      </rPr>
      <t>元</t>
    </r>
    <r>
      <rPr>
        <sz val="8"/>
        <rFont val="Times New Roman"/>
        <family val="1"/>
      </rPr>
      <t>(10</t>
    </r>
    <r>
      <rPr>
        <sz val="8"/>
        <rFont val="標楷體"/>
        <family val="4"/>
        <charset val="136"/>
      </rPr>
      <t>年，第</t>
    </r>
    <r>
      <rPr>
        <sz val="8"/>
        <rFont val="Times New Roman"/>
        <family val="1"/>
      </rPr>
      <t>10</t>
    </r>
    <r>
      <rPr>
        <sz val="8"/>
        <rFont val="標楷體"/>
        <family val="4"/>
        <charset val="136"/>
      </rPr>
      <t>年</t>
    </r>
    <r>
      <rPr>
        <sz val="8"/>
        <rFont val="Times New Roman"/>
        <family val="1"/>
      </rPr>
      <t>)</t>
    </r>
    <phoneticPr fontId="6" type="noConversion"/>
  </si>
  <si>
    <r>
      <t>96</t>
    </r>
    <r>
      <rPr>
        <sz val="8"/>
        <rFont val="標楷體"/>
        <family val="4"/>
        <charset val="136"/>
      </rPr>
      <t>年預付安朔淨水場土地租金</t>
    </r>
    <r>
      <rPr>
        <sz val="8"/>
        <rFont val="Times New Roman"/>
        <family val="1"/>
      </rPr>
      <t>67,667</t>
    </r>
    <r>
      <rPr>
        <sz val="8"/>
        <rFont val="標楷體"/>
        <family val="4"/>
        <charset val="136"/>
      </rPr>
      <t>元</t>
    </r>
    <r>
      <rPr>
        <sz val="8"/>
        <rFont val="Times New Roman"/>
        <family val="1"/>
      </rPr>
      <t>(10</t>
    </r>
    <r>
      <rPr>
        <sz val="8"/>
        <rFont val="標楷體"/>
        <family val="4"/>
        <charset val="136"/>
      </rPr>
      <t>年，第</t>
    </r>
    <r>
      <rPr>
        <sz val="8"/>
        <rFont val="Times New Roman"/>
        <family val="1"/>
      </rPr>
      <t>9</t>
    </r>
    <r>
      <rPr>
        <sz val="8"/>
        <rFont val="標楷體"/>
        <family val="4"/>
        <charset val="136"/>
      </rPr>
      <t>年</t>
    </r>
    <r>
      <rPr>
        <sz val="8"/>
        <rFont val="Times New Roman"/>
        <family val="1"/>
      </rPr>
      <t>)</t>
    </r>
    <phoneticPr fontId="6" type="noConversion"/>
  </si>
  <si>
    <r>
      <t>96</t>
    </r>
    <r>
      <rPr>
        <sz val="8"/>
        <rFont val="標楷體"/>
        <family val="4"/>
        <charset val="136"/>
      </rPr>
      <t>年預付城山配水池用地租金</t>
    </r>
    <r>
      <rPr>
        <sz val="8"/>
        <rFont val="Times New Roman"/>
        <family val="1"/>
      </rPr>
      <t>36,368</t>
    </r>
    <r>
      <rPr>
        <sz val="8"/>
        <rFont val="標楷體"/>
        <family val="4"/>
        <charset val="136"/>
      </rPr>
      <t>元</t>
    </r>
    <r>
      <rPr>
        <sz val="8"/>
        <rFont val="Times New Roman"/>
        <family val="1"/>
      </rPr>
      <t>(9</t>
    </r>
    <r>
      <rPr>
        <sz val="8"/>
        <rFont val="標楷體"/>
        <family val="4"/>
        <charset val="136"/>
      </rPr>
      <t>年，第</t>
    </r>
    <r>
      <rPr>
        <sz val="8"/>
        <rFont val="Times New Roman"/>
        <family val="1"/>
      </rPr>
      <t>9</t>
    </r>
    <r>
      <rPr>
        <sz val="8"/>
        <rFont val="標楷體"/>
        <family val="4"/>
        <charset val="136"/>
      </rPr>
      <t>年</t>
    </r>
    <r>
      <rPr>
        <sz val="8"/>
        <rFont val="Times New Roman"/>
        <family val="1"/>
      </rPr>
      <t>)</t>
    </r>
    <phoneticPr fontId="6" type="noConversion"/>
  </si>
  <si>
    <r>
      <t>94</t>
    </r>
    <r>
      <rPr>
        <sz val="8"/>
        <rFont val="標楷體"/>
        <family val="4"/>
        <charset val="136"/>
      </rPr>
      <t>年預付大鳥加藥站用地租金</t>
    </r>
    <r>
      <rPr>
        <sz val="8"/>
        <rFont val="Times New Roman"/>
        <family val="1"/>
      </rPr>
      <t>42,240</t>
    </r>
    <r>
      <rPr>
        <sz val="8"/>
        <rFont val="標楷體"/>
        <family val="4"/>
        <charset val="136"/>
      </rPr>
      <t>元</t>
    </r>
    <r>
      <rPr>
        <sz val="8"/>
        <rFont val="Times New Roman"/>
        <family val="1"/>
      </rPr>
      <t>(20</t>
    </r>
    <r>
      <rPr>
        <sz val="8"/>
        <rFont val="標楷體"/>
        <family val="4"/>
        <charset val="136"/>
      </rPr>
      <t>年，第</t>
    </r>
    <r>
      <rPr>
        <sz val="8"/>
        <rFont val="Times New Roman"/>
        <family val="1"/>
      </rPr>
      <t>11</t>
    </r>
    <r>
      <rPr>
        <sz val="8"/>
        <rFont val="標楷體"/>
        <family val="4"/>
        <charset val="136"/>
      </rPr>
      <t>年</t>
    </r>
    <r>
      <rPr>
        <sz val="8"/>
        <rFont val="Times New Roman"/>
        <family val="1"/>
      </rPr>
      <t>)</t>
    </r>
    <phoneticPr fontId="6" type="noConversion"/>
  </si>
  <si>
    <r>
      <t>102</t>
    </r>
    <r>
      <rPr>
        <sz val="8"/>
        <rFont val="標楷體"/>
        <family val="4"/>
        <charset val="136"/>
      </rPr>
      <t>年預付成功取水口水權使用償金</t>
    </r>
    <r>
      <rPr>
        <sz val="8"/>
        <rFont val="Times New Roman"/>
        <family val="1"/>
      </rPr>
      <t>1184</t>
    </r>
    <r>
      <rPr>
        <sz val="8"/>
        <rFont val="標楷體"/>
        <family val="4"/>
        <charset val="136"/>
      </rPr>
      <t>元</t>
    </r>
    <r>
      <rPr>
        <sz val="8"/>
        <rFont val="Times New Roman"/>
        <family val="1"/>
      </rPr>
      <t>(5</t>
    </r>
    <r>
      <rPr>
        <sz val="8"/>
        <rFont val="標楷體"/>
        <family val="4"/>
        <charset val="136"/>
      </rPr>
      <t>年，第</t>
    </r>
    <r>
      <rPr>
        <sz val="8"/>
        <rFont val="Times New Roman"/>
        <family val="1"/>
      </rPr>
      <t>3</t>
    </r>
    <r>
      <rPr>
        <sz val="8"/>
        <rFont val="標楷體"/>
        <family val="4"/>
        <charset val="136"/>
      </rPr>
      <t>年</t>
    </r>
    <r>
      <rPr>
        <sz val="8"/>
        <rFont val="Times New Roman"/>
        <family val="1"/>
      </rPr>
      <t>)</t>
    </r>
    <phoneticPr fontId="6" type="noConversion"/>
  </si>
  <si>
    <r>
      <t>99</t>
    </r>
    <r>
      <rPr>
        <sz val="8"/>
        <rFont val="標楷體"/>
        <family val="4"/>
        <charset val="136"/>
      </rPr>
      <t>年預付成富家溪河川公地水井設備租金</t>
    </r>
    <r>
      <rPr>
        <sz val="8"/>
        <rFont val="Times New Roman"/>
        <family val="1"/>
      </rPr>
      <t>26,400</t>
    </r>
    <r>
      <rPr>
        <sz val="8"/>
        <rFont val="標楷體"/>
        <family val="4"/>
        <charset val="136"/>
      </rPr>
      <t>元</t>
    </r>
    <r>
      <rPr>
        <sz val="8"/>
        <rFont val="Times New Roman"/>
        <family val="1"/>
      </rPr>
      <t>(7</t>
    </r>
    <r>
      <rPr>
        <sz val="8"/>
        <rFont val="標楷體"/>
        <family val="4"/>
        <charset val="136"/>
      </rPr>
      <t>年，第</t>
    </r>
    <r>
      <rPr>
        <sz val="8"/>
        <rFont val="Times New Roman"/>
        <family val="1"/>
      </rPr>
      <t>7</t>
    </r>
    <r>
      <rPr>
        <sz val="8"/>
        <rFont val="標楷體"/>
        <family val="4"/>
        <charset val="136"/>
      </rPr>
      <t>年</t>
    </r>
    <r>
      <rPr>
        <sz val="8"/>
        <rFont val="Times New Roman"/>
        <family val="1"/>
      </rPr>
      <t>)</t>
    </r>
    <phoneticPr fontId="6" type="noConversion"/>
  </si>
  <si>
    <r>
      <t>101</t>
    </r>
    <r>
      <rPr>
        <sz val="8"/>
        <rFont val="標楷體"/>
        <family val="4"/>
        <charset val="136"/>
      </rPr>
      <t>年預付太麻里鄉金星段</t>
    </r>
    <r>
      <rPr>
        <sz val="8"/>
        <rFont val="Times New Roman"/>
        <family val="1"/>
      </rPr>
      <t>867</t>
    </r>
    <r>
      <rPr>
        <sz val="8"/>
        <rFont val="標楷體"/>
        <family val="4"/>
        <charset val="136"/>
      </rPr>
      <t>地號北里加壓站土地租金</t>
    </r>
    <r>
      <rPr>
        <sz val="8"/>
        <rFont val="Times New Roman"/>
        <family val="1"/>
      </rPr>
      <t>4,546</t>
    </r>
    <r>
      <rPr>
        <sz val="8"/>
        <rFont val="標楷體"/>
        <family val="4"/>
        <charset val="136"/>
      </rPr>
      <t>元</t>
    </r>
    <r>
      <rPr>
        <sz val="8"/>
        <rFont val="Times New Roman"/>
        <family val="1"/>
      </rPr>
      <t>(5</t>
    </r>
    <r>
      <rPr>
        <sz val="8"/>
        <rFont val="標楷體"/>
        <family val="4"/>
        <charset val="136"/>
      </rPr>
      <t>年，第</t>
    </r>
    <r>
      <rPr>
        <sz val="8"/>
        <rFont val="Times New Roman"/>
        <family val="1"/>
      </rPr>
      <t>5</t>
    </r>
    <r>
      <rPr>
        <sz val="8"/>
        <rFont val="標楷體"/>
        <family val="4"/>
        <charset val="136"/>
      </rPr>
      <t>年</t>
    </r>
    <r>
      <rPr>
        <sz val="8"/>
        <rFont val="Times New Roman"/>
        <family val="1"/>
      </rPr>
      <t>)</t>
    </r>
    <phoneticPr fontId="6" type="noConversion"/>
  </si>
  <si>
    <r>
      <t>102</t>
    </r>
    <r>
      <rPr>
        <sz val="8"/>
        <rFont val="標楷體"/>
        <family val="4"/>
        <charset val="136"/>
      </rPr>
      <t>年預付大武溪大武鄉加羅板段</t>
    </r>
    <r>
      <rPr>
        <sz val="8"/>
        <rFont val="Times New Roman"/>
        <family val="1"/>
      </rPr>
      <t>83</t>
    </r>
    <r>
      <rPr>
        <sz val="8"/>
        <rFont val="標楷體"/>
        <family val="4"/>
        <charset val="136"/>
      </rPr>
      <t>地號旁河川公地臨時性設施</t>
    </r>
    <r>
      <rPr>
        <sz val="8"/>
        <rFont val="Times New Roman"/>
        <family val="1"/>
      </rPr>
      <t>65688</t>
    </r>
    <r>
      <rPr>
        <sz val="8"/>
        <rFont val="標楷體"/>
        <family val="4"/>
        <charset val="136"/>
      </rPr>
      <t>元</t>
    </r>
    <r>
      <rPr>
        <sz val="8"/>
        <rFont val="Times New Roman"/>
        <family val="1"/>
      </rPr>
      <t>(4</t>
    </r>
    <r>
      <rPr>
        <sz val="8"/>
        <rFont val="標楷體"/>
        <family val="4"/>
        <charset val="136"/>
      </rPr>
      <t>年，第</t>
    </r>
    <r>
      <rPr>
        <sz val="8"/>
        <rFont val="Times New Roman"/>
        <family val="1"/>
      </rPr>
      <t>3</t>
    </r>
    <r>
      <rPr>
        <sz val="8"/>
        <rFont val="標楷體"/>
        <family val="4"/>
        <charset val="136"/>
      </rPr>
      <t>年</t>
    </r>
    <r>
      <rPr>
        <sz val="8"/>
        <rFont val="Times New Roman"/>
        <family val="1"/>
      </rPr>
      <t>)</t>
    </r>
    <phoneticPr fontId="6" type="noConversion"/>
  </si>
  <si>
    <r>
      <t>102</t>
    </r>
    <r>
      <rPr>
        <sz val="8"/>
        <rFont val="標楷體"/>
        <family val="4"/>
        <charset val="136"/>
      </rPr>
      <t>年預付卑南鄉利嘉溪東興堤防河川公地臨時性設施</t>
    </r>
    <r>
      <rPr>
        <sz val="8"/>
        <rFont val="Times New Roman"/>
        <family val="1"/>
      </rPr>
      <t>30,800</t>
    </r>
    <r>
      <rPr>
        <sz val="8"/>
        <rFont val="標楷體"/>
        <family val="4"/>
        <charset val="136"/>
      </rPr>
      <t>元</t>
    </r>
    <r>
      <rPr>
        <sz val="8"/>
        <rFont val="Times New Roman"/>
        <family val="1"/>
      </rPr>
      <t>(4</t>
    </r>
    <r>
      <rPr>
        <sz val="8"/>
        <rFont val="標楷體"/>
        <family val="4"/>
        <charset val="136"/>
      </rPr>
      <t>年，第</t>
    </r>
    <r>
      <rPr>
        <sz val="8"/>
        <rFont val="Times New Roman"/>
        <family val="1"/>
      </rPr>
      <t>3</t>
    </r>
    <r>
      <rPr>
        <sz val="8"/>
        <rFont val="標楷體"/>
        <family val="4"/>
        <charset val="136"/>
      </rPr>
      <t>年</t>
    </r>
    <r>
      <rPr>
        <sz val="8"/>
        <rFont val="Times New Roman"/>
        <family val="1"/>
      </rPr>
      <t>)</t>
    </r>
    <phoneticPr fontId="6" type="noConversion"/>
  </si>
  <si>
    <r>
      <t>102</t>
    </r>
    <r>
      <rPr>
        <sz val="8"/>
        <rFont val="標楷體"/>
        <family val="4"/>
        <charset val="136"/>
      </rPr>
      <t>年預付黑森林深井及配水用地</t>
    </r>
    <r>
      <rPr>
        <sz val="8"/>
        <rFont val="Times New Roman"/>
        <family val="1"/>
      </rPr>
      <t>(</t>
    </r>
    <r>
      <rPr>
        <sz val="8"/>
        <rFont val="標楷體"/>
        <family val="4"/>
        <charset val="136"/>
      </rPr>
      <t>台東縣政府代管保安林編號</t>
    </r>
    <r>
      <rPr>
        <sz val="8"/>
        <rFont val="Times New Roman"/>
        <family val="1"/>
      </rPr>
      <t>2519)17820</t>
    </r>
    <r>
      <rPr>
        <sz val="8"/>
        <rFont val="標楷體"/>
        <family val="4"/>
        <charset val="136"/>
      </rPr>
      <t>元</t>
    </r>
    <r>
      <rPr>
        <sz val="8"/>
        <rFont val="Times New Roman"/>
        <family val="1"/>
      </rPr>
      <t>(3</t>
    </r>
    <r>
      <rPr>
        <sz val="8"/>
        <rFont val="標楷體"/>
        <family val="4"/>
        <charset val="136"/>
      </rPr>
      <t>年，第</t>
    </r>
    <r>
      <rPr>
        <sz val="8"/>
        <rFont val="Times New Roman"/>
        <family val="1"/>
      </rPr>
      <t>3</t>
    </r>
    <r>
      <rPr>
        <sz val="8"/>
        <rFont val="標楷體"/>
        <family val="4"/>
        <charset val="136"/>
      </rPr>
      <t>年）</t>
    </r>
    <phoneticPr fontId="6" type="noConversion"/>
  </si>
  <si>
    <r>
      <t>103</t>
    </r>
    <r>
      <rPr>
        <sz val="8"/>
        <rFont val="標楷體"/>
        <family val="4"/>
        <charset val="136"/>
      </rPr>
      <t>年梅園段</t>
    </r>
    <r>
      <rPr>
        <sz val="8"/>
        <rFont val="Times New Roman"/>
        <family val="1"/>
      </rPr>
      <t>878</t>
    </r>
    <r>
      <rPr>
        <sz val="8"/>
        <rFont val="標楷體"/>
        <family val="4"/>
        <charset val="136"/>
      </rPr>
      <t>地號</t>
    </r>
    <r>
      <rPr>
        <sz val="8"/>
        <rFont val="Times New Roman"/>
        <family val="1"/>
      </rPr>
      <t>(</t>
    </r>
    <r>
      <rPr>
        <sz val="8"/>
        <rFont val="標楷體"/>
        <family val="4"/>
        <charset val="136"/>
      </rPr>
      <t>初鹿淨水場</t>
    </r>
    <r>
      <rPr>
        <sz val="8"/>
        <rFont val="Times New Roman"/>
        <family val="1"/>
      </rPr>
      <t>)160,000</t>
    </r>
    <r>
      <rPr>
        <sz val="8"/>
        <rFont val="標楷體"/>
        <family val="4"/>
        <charset val="136"/>
      </rPr>
      <t>元</t>
    </r>
    <r>
      <rPr>
        <sz val="8"/>
        <rFont val="Times New Roman"/>
        <family val="1"/>
      </rPr>
      <t>(10</t>
    </r>
    <r>
      <rPr>
        <sz val="8"/>
        <rFont val="標楷體"/>
        <family val="4"/>
        <charset val="136"/>
      </rPr>
      <t>年，第</t>
    </r>
    <r>
      <rPr>
        <sz val="8"/>
        <rFont val="Times New Roman"/>
        <family val="1"/>
      </rPr>
      <t>2</t>
    </r>
    <r>
      <rPr>
        <sz val="8"/>
        <rFont val="標楷體"/>
        <family val="4"/>
        <charset val="136"/>
      </rPr>
      <t>年</t>
    </r>
    <r>
      <rPr>
        <sz val="8"/>
        <rFont val="Times New Roman"/>
        <family val="1"/>
      </rPr>
      <t>)</t>
    </r>
    <phoneticPr fontId="6" type="noConversion"/>
  </si>
  <si>
    <r>
      <t>104</t>
    </r>
    <r>
      <rPr>
        <sz val="8"/>
        <rFont val="標楷體"/>
        <family val="4"/>
        <charset val="136"/>
      </rPr>
      <t>年都哇拔段</t>
    </r>
    <r>
      <rPr>
        <sz val="8"/>
        <rFont val="Times New Roman"/>
        <family val="1"/>
      </rPr>
      <t>80</t>
    </r>
    <r>
      <rPr>
        <sz val="8"/>
        <rFont val="標楷體"/>
        <family val="4"/>
        <charset val="136"/>
      </rPr>
      <t>地號</t>
    </r>
    <r>
      <rPr>
        <sz val="8"/>
        <rFont val="Times New Roman"/>
        <family val="1"/>
      </rPr>
      <t>$5,250(5</t>
    </r>
    <r>
      <rPr>
        <sz val="8"/>
        <rFont val="標楷體"/>
        <family val="4"/>
        <charset val="136"/>
      </rPr>
      <t>年，第</t>
    </r>
    <r>
      <rPr>
        <sz val="8"/>
        <rFont val="Times New Roman"/>
        <family val="1"/>
      </rPr>
      <t>2</t>
    </r>
    <r>
      <rPr>
        <sz val="8"/>
        <rFont val="標楷體"/>
        <family val="4"/>
        <charset val="136"/>
      </rPr>
      <t>年</t>
    </r>
    <r>
      <rPr>
        <sz val="8"/>
        <rFont val="Times New Roman"/>
        <family val="1"/>
      </rPr>
      <t>)</t>
    </r>
    <phoneticPr fontId="6" type="noConversion"/>
  </si>
  <si>
    <r>
      <t>104</t>
    </r>
    <r>
      <rPr>
        <sz val="8"/>
        <rFont val="標楷體"/>
        <family val="4"/>
        <charset val="136"/>
      </rPr>
      <t>年都哇拔段</t>
    </r>
    <r>
      <rPr>
        <sz val="8"/>
        <rFont val="Times New Roman"/>
        <family val="1"/>
      </rPr>
      <t>79</t>
    </r>
    <r>
      <rPr>
        <sz val="8"/>
        <rFont val="標楷體"/>
        <family val="4"/>
        <charset val="136"/>
      </rPr>
      <t>地號</t>
    </r>
    <r>
      <rPr>
        <sz val="8"/>
        <rFont val="Times New Roman"/>
        <family val="1"/>
      </rPr>
      <t>$37,655(5</t>
    </r>
    <r>
      <rPr>
        <sz val="8"/>
        <rFont val="標楷體"/>
        <family val="4"/>
        <charset val="136"/>
      </rPr>
      <t>年，第</t>
    </r>
    <r>
      <rPr>
        <sz val="8"/>
        <rFont val="Times New Roman"/>
        <family val="1"/>
      </rPr>
      <t>2</t>
    </r>
    <r>
      <rPr>
        <sz val="8"/>
        <rFont val="標楷體"/>
        <family val="4"/>
        <charset val="136"/>
      </rPr>
      <t>年</t>
    </r>
    <r>
      <rPr>
        <sz val="8"/>
        <rFont val="Times New Roman"/>
        <family val="1"/>
      </rPr>
      <t>)</t>
    </r>
    <phoneticPr fontId="6" type="noConversion"/>
  </si>
  <si>
    <r>
      <t>105</t>
    </r>
    <r>
      <rPr>
        <sz val="8"/>
        <rFont val="標楷體"/>
        <family val="4"/>
        <charset val="136"/>
      </rPr>
      <t>年台東系統</t>
    </r>
    <r>
      <rPr>
        <sz val="8"/>
        <rFont val="Times New Roman"/>
        <family val="1"/>
      </rPr>
      <t>-</t>
    </r>
    <r>
      <rPr>
        <sz val="8"/>
        <rFont val="標楷體"/>
        <family val="4"/>
        <charset val="136"/>
      </rPr>
      <t>黑森林深井及配水池用地三年租金</t>
    </r>
    <r>
      <rPr>
        <sz val="8"/>
        <rFont val="Times New Roman"/>
        <family val="1"/>
      </rPr>
      <t>(3</t>
    </r>
    <r>
      <rPr>
        <sz val="8"/>
        <rFont val="標楷體"/>
        <family val="4"/>
        <charset val="136"/>
      </rPr>
      <t>年，第</t>
    </r>
    <r>
      <rPr>
        <sz val="8"/>
        <rFont val="Times New Roman"/>
        <family val="1"/>
      </rPr>
      <t>1</t>
    </r>
    <r>
      <rPr>
        <sz val="8"/>
        <rFont val="標楷體"/>
        <family val="4"/>
        <charset val="136"/>
      </rPr>
      <t>年</t>
    </r>
    <r>
      <rPr>
        <sz val="8"/>
        <rFont val="Times New Roman"/>
        <family val="1"/>
      </rPr>
      <t>)</t>
    </r>
    <phoneticPr fontId="6" type="noConversion"/>
  </si>
  <si>
    <r>
      <t>105</t>
    </r>
    <r>
      <rPr>
        <sz val="8"/>
        <rFont val="標楷體"/>
        <family val="4"/>
        <charset val="136"/>
      </rPr>
      <t>年洪許玉珠初鹿抽水站煙草間段</t>
    </r>
    <r>
      <rPr>
        <sz val="8"/>
        <rFont val="Times New Roman"/>
        <family val="1"/>
      </rPr>
      <t>184</t>
    </r>
    <r>
      <rPr>
        <sz val="8"/>
        <rFont val="標楷體"/>
        <family val="4"/>
        <charset val="136"/>
      </rPr>
      <t>地號</t>
    </r>
    <r>
      <rPr>
        <sz val="8"/>
        <rFont val="Times New Roman"/>
        <family val="1"/>
      </rPr>
      <t>5</t>
    </r>
    <r>
      <rPr>
        <sz val="8"/>
        <rFont val="標楷體"/>
        <family val="4"/>
        <charset val="136"/>
      </rPr>
      <t>年土地租金</t>
    </r>
    <r>
      <rPr>
        <sz val="8"/>
        <rFont val="Times New Roman"/>
        <family val="1"/>
      </rPr>
      <t>(5</t>
    </r>
    <r>
      <rPr>
        <sz val="8"/>
        <rFont val="標楷體"/>
        <family val="4"/>
        <charset val="136"/>
      </rPr>
      <t>年，第</t>
    </r>
    <r>
      <rPr>
        <sz val="8"/>
        <rFont val="Times New Roman"/>
        <family val="1"/>
      </rPr>
      <t>1</t>
    </r>
    <r>
      <rPr>
        <sz val="8"/>
        <rFont val="標楷體"/>
        <family val="4"/>
        <charset val="136"/>
      </rPr>
      <t>年</t>
    </r>
    <r>
      <rPr>
        <sz val="8"/>
        <rFont val="Times New Roman"/>
        <family val="1"/>
      </rPr>
      <t>)</t>
    </r>
    <phoneticPr fontId="6" type="noConversion"/>
  </si>
  <si>
    <t>1060830</t>
    <phoneticPr fontId="6" type="noConversion"/>
  </si>
  <si>
    <r>
      <t>105.12.31</t>
    </r>
    <r>
      <rPr>
        <sz val="8"/>
        <rFont val="標楷體"/>
        <family val="4"/>
        <charset val="136"/>
      </rPr>
      <t>前已攤金額</t>
    </r>
    <phoneticPr fontId="6" type="noConversion"/>
  </si>
  <si>
    <r>
      <t>105.12.31</t>
    </r>
    <r>
      <rPr>
        <sz val="8"/>
        <rFont val="標楷體"/>
        <family val="4"/>
        <charset val="136"/>
      </rPr>
      <t>帳列餘額</t>
    </r>
    <phoneticPr fontId="6" type="noConversion"/>
  </si>
  <si>
    <r>
      <t>106</t>
    </r>
    <r>
      <rPr>
        <sz val="8"/>
        <rFont val="標楷體"/>
        <family val="4"/>
        <charset val="136"/>
      </rPr>
      <t>年度攤銷金額</t>
    </r>
    <phoneticPr fontId="6" type="noConversion"/>
  </si>
  <si>
    <r>
      <t>106.12.31</t>
    </r>
    <r>
      <rPr>
        <sz val="8"/>
        <rFont val="標楷體"/>
        <family val="4"/>
        <charset val="136"/>
      </rPr>
      <t>帳列餘額</t>
    </r>
    <phoneticPr fontId="6" type="noConversion"/>
  </si>
  <si>
    <r>
      <t>106.12.31</t>
    </r>
    <r>
      <rPr>
        <sz val="8"/>
        <rFont val="標楷體"/>
        <family val="4"/>
        <charset val="136"/>
      </rPr>
      <t>轉列流動資產金額</t>
    </r>
    <phoneticPr fontId="6" type="noConversion"/>
  </si>
  <si>
    <r>
      <rPr>
        <sz val="8"/>
        <rFont val="標楷體"/>
        <family val="4"/>
        <charset val="136"/>
      </rPr>
      <t>用電契約容量變更</t>
    </r>
    <phoneticPr fontId="6" type="noConversion"/>
  </si>
  <si>
    <r>
      <rPr>
        <sz val="8"/>
        <rFont val="標楷體"/>
        <family val="4"/>
        <charset val="136"/>
      </rPr>
      <t>預付租金（非流動）</t>
    </r>
    <phoneticPr fontId="6" type="noConversion"/>
  </si>
  <si>
    <r>
      <t>106</t>
    </r>
    <r>
      <rPr>
        <sz val="8"/>
        <rFont val="標楷體"/>
        <family val="4"/>
        <charset val="136"/>
      </rPr>
      <t>年度增加</t>
    </r>
    <r>
      <rPr>
        <sz val="8"/>
        <rFont val="Times New Roman"/>
        <family val="1"/>
      </rPr>
      <t>(</t>
    </r>
    <r>
      <rPr>
        <sz val="8"/>
        <rFont val="標楷體"/>
        <family val="4"/>
        <charset val="136"/>
      </rPr>
      <t>減少</t>
    </r>
    <r>
      <rPr>
        <sz val="8"/>
        <rFont val="Times New Roman"/>
        <family val="1"/>
      </rPr>
      <t>)</t>
    </r>
    <r>
      <rPr>
        <sz val="8"/>
        <rFont val="標楷體"/>
        <family val="4"/>
        <charset val="136"/>
      </rPr>
      <t>金額</t>
    </r>
    <phoneticPr fontId="6" type="noConversion"/>
  </si>
  <si>
    <r>
      <t>106.12.31</t>
    </r>
    <r>
      <rPr>
        <sz val="8"/>
        <rFont val="標楷體"/>
        <family val="4"/>
        <charset val="136"/>
      </rPr>
      <t>轉列預付租金</t>
    </r>
    <r>
      <rPr>
        <sz val="8"/>
        <rFont val="Times New Roman"/>
        <family val="1"/>
      </rPr>
      <t>(</t>
    </r>
    <r>
      <rPr>
        <sz val="8"/>
        <rFont val="標楷體"/>
        <family val="4"/>
        <charset val="136"/>
      </rPr>
      <t>非流動</t>
    </r>
    <r>
      <rPr>
        <sz val="8"/>
        <rFont val="Times New Roman"/>
        <family val="1"/>
      </rPr>
      <t>)</t>
    </r>
    <r>
      <rPr>
        <sz val="8"/>
        <rFont val="標楷體"/>
        <family val="4"/>
        <charset val="136"/>
      </rPr>
      <t>餘額</t>
    </r>
    <phoneticPr fontId="6" type="noConversion"/>
  </si>
  <si>
    <r>
      <rPr>
        <sz val="8"/>
        <rFont val="標楷體"/>
        <family val="4"/>
        <charset val="136"/>
      </rPr>
      <t>付承租安朔淨水場</t>
    </r>
    <r>
      <rPr>
        <sz val="8"/>
        <rFont val="Times New Roman"/>
        <family val="1"/>
      </rPr>
      <t>106.9.1~111.8.31</t>
    </r>
    <r>
      <rPr>
        <sz val="8"/>
        <rFont val="標楷體"/>
        <family val="4"/>
        <charset val="136"/>
      </rPr>
      <t>共</t>
    </r>
    <r>
      <rPr>
        <sz val="8"/>
        <rFont val="Times New Roman"/>
        <family val="1"/>
      </rPr>
      <t>5</t>
    </r>
    <r>
      <rPr>
        <sz val="8"/>
        <rFont val="標楷體"/>
        <family val="4"/>
        <charset val="136"/>
      </rPr>
      <t>年租金</t>
    </r>
    <r>
      <rPr>
        <sz val="8"/>
        <rFont val="Times New Roman"/>
        <family val="1"/>
      </rPr>
      <t>(</t>
    </r>
    <r>
      <rPr>
        <sz val="8"/>
        <rFont val="標楷體"/>
        <family val="4"/>
        <charset val="136"/>
      </rPr>
      <t>阮豐娘</t>
    </r>
    <r>
      <rPr>
        <sz val="8"/>
        <rFont val="Times New Roman"/>
        <family val="1"/>
      </rPr>
      <t>)</t>
    </r>
    <phoneticPr fontId="6" type="noConversion"/>
  </si>
  <si>
    <r>
      <t xml:space="preserve">105.12.31
</t>
    </r>
    <r>
      <rPr>
        <sz val="10"/>
        <rFont val="標楷體"/>
        <family val="4"/>
        <charset val="136"/>
      </rPr>
      <t>前已攤金額</t>
    </r>
    <phoneticPr fontId="6" type="noConversion"/>
  </si>
  <si>
    <r>
      <t xml:space="preserve">105.12.31
</t>
    </r>
    <r>
      <rPr>
        <sz val="10"/>
        <rFont val="標楷體"/>
        <family val="4"/>
        <charset val="136"/>
      </rPr>
      <t>帳列餘額</t>
    </r>
    <phoneticPr fontId="6" type="noConversion"/>
  </si>
  <si>
    <r>
      <t>106</t>
    </r>
    <r>
      <rPr>
        <sz val="10"/>
        <rFont val="標楷體"/>
        <family val="4"/>
        <charset val="136"/>
      </rPr>
      <t>年度
增加</t>
    </r>
    <r>
      <rPr>
        <sz val="10"/>
        <rFont val="Times New Roman"/>
        <family val="1"/>
      </rPr>
      <t>(</t>
    </r>
    <r>
      <rPr>
        <sz val="10"/>
        <rFont val="標楷體"/>
        <family val="4"/>
        <charset val="136"/>
      </rPr>
      <t>減少</t>
    </r>
    <r>
      <rPr>
        <sz val="10"/>
        <rFont val="Times New Roman"/>
        <family val="1"/>
      </rPr>
      <t>)</t>
    </r>
    <r>
      <rPr>
        <sz val="10"/>
        <rFont val="標楷體"/>
        <family val="4"/>
        <charset val="136"/>
      </rPr>
      <t>金額</t>
    </r>
    <phoneticPr fontId="6" type="noConversion"/>
  </si>
  <si>
    <r>
      <t>106</t>
    </r>
    <r>
      <rPr>
        <sz val="10"/>
        <rFont val="標楷體"/>
        <family val="4"/>
        <charset val="136"/>
      </rPr>
      <t>年度
攤銷金額</t>
    </r>
    <phoneticPr fontId="6" type="noConversion"/>
  </si>
  <si>
    <r>
      <t xml:space="preserve">106.12.31
</t>
    </r>
    <r>
      <rPr>
        <sz val="10"/>
        <rFont val="標楷體"/>
        <family val="4"/>
        <charset val="136"/>
      </rPr>
      <t>帳列餘額</t>
    </r>
    <phoneticPr fontId="6" type="noConversion"/>
  </si>
  <si>
    <t xml:space="preserve">  中 華 民 國  106  年 度</t>
    <phoneticPr fontId="6" type="noConversion"/>
  </si>
  <si>
    <t xml:space="preserve">       中華民國 106 年度        </t>
    <phoneticPr fontId="6" type="noConversion"/>
  </si>
  <si>
    <t>匯撥中現金</t>
    <phoneticPr fontId="5" type="noConversion"/>
  </si>
  <si>
    <t>未完工程</t>
    <phoneticPr fontId="5" type="noConversion"/>
  </si>
  <si>
    <t>電腦軟體</t>
    <phoneticPr fontId="5" type="noConversion"/>
  </si>
  <si>
    <t>應付代收款</t>
    <phoneticPr fontId="5" type="noConversion"/>
  </si>
  <si>
    <t>應付工程款</t>
    <phoneticPr fontId="5" type="noConversion"/>
  </si>
  <si>
    <t>預收收入</t>
    <phoneticPr fontId="5" type="noConversion"/>
  </si>
  <si>
    <t>遞延收入</t>
    <phoneticPr fontId="5" type="noConversion"/>
  </si>
  <si>
    <t>主係本年度工程未及付款提列應付未付數金額案件較上年度減少所致。</t>
    <phoneticPr fontId="5" type="noConversion"/>
  </si>
  <si>
    <r>
      <t>主係本年度增加8件代辦工程入財產，金額16,294千元，致造成差異</t>
    </r>
    <r>
      <rPr>
        <sz val="10"/>
        <rFont val="標楷體"/>
        <family val="4"/>
        <charset val="136"/>
      </rPr>
      <t>。</t>
    </r>
    <phoneticPr fontId="5" type="noConversion"/>
  </si>
  <si>
    <r>
      <t>主係本年度代辦工程案件減少，且匯入之代辦工程款亦減少，致代辦計畫收入</t>
    </r>
    <r>
      <rPr>
        <sz val="10"/>
        <rFont val="標楷體"/>
        <family val="4"/>
        <charset val="136"/>
      </rPr>
      <t>(21050327)</t>
    </r>
    <r>
      <rPr>
        <sz val="10"/>
        <rFont val="微軟正黑體"/>
        <family val="2"/>
        <charset val="136"/>
      </rPr>
      <t>減少11,790千元，造成差異</t>
    </r>
    <r>
      <rPr>
        <sz val="10"/>
        <rFont val="標楷體"/>
        <family val="4"/>
        <charset val="136"/>
      </rPr>
      <t>。</t>
    </r>
    <phoneticPr fontId="5" type="noConversion"/>
  </si>
  <si>
    <t>主係本年度工程執行所致。</t>
    <phoneticPr fontId="5" type="noConversion"/>
  </si>
  <si>
    <r>
      <rPr>
        <sz val="10"/>
        <rFont val="微軟正黑體"/>
        <family val="2"/>
        <charset val="136"/>
      </rPr>
      <t>本年度轉列預收新裝收入</t>
    </r>
    <r>
      <rPr>
        <sz val="10"/>
        <rFont val="Times New Roman"/>
        <family val="1"/>
      </rPr>
      <t>(21080302)</t>
    </r>
    <r>
      <rPr>
        <sz val="10"/>
        <rFont val="微軟正黑體"/>
        <family val="2"/>
        <charset val="136"/>
      </rPr>
      <t>減少</t>
    </r>
    <r>
      <rPr>
        <sz val="10"/>
        <rFont val="Times New Roman"/>
        <family val="1"/>
      </rPr>
      <t>1,555</t>
    </r>
    <r>
      <rPr>
        <sz val="10"/>
        <rFont val="微軟正黑體"/>
        <family val="2"/>
        <charset val="136"/>
      </rPr>
      <t>千元，致造成差異。</t>
    </r>
    <phoneticPr fontId="5" type="noConversion"/>
  </si>
  <si>
    <t>　　　　委外開發設計應用軟體</t>
    <phoneticPr fontId="6" type="noConversion"/>
  </si>
  <si>
    <t>　　　　購買電腦軟體費</t>
    <phoneticPr fontId="6" type="noConversion"/>
  </si>
  <si>
    <r>
      <rPr>
        <sz val="9"/>
        <rFont val="微軟正黑體"/>
        <family val="2"/>
        <charset val="136"/>
      </rPr>
      <t>主係代徵廢棄物處理手續費收入</t>
    </r>
    <r>
      <rPr>
        <sz val="9"/>
        <rFont val="Times New Roman"/>
        <family val="1"/>
      </rPr>
      <t>(41980301)</t>
    </r>
    <r>
      <rPr>
        <sz val="9"/>
        <rFont val="微軟正黑體"/>
        <family val="2"/>
        <charset val="136"/>
      </rPr>
      <t>增加</t>
    </r>
    <r>
      <rPr>
        <sz val="9"/>
        <rFont val="Times New Roman"/>
        <family val="1"/>
      </rPr>
      <t>537</t>
    </r>
    <r>
      <rPr>
        <sz val="9"/>
        <rFont val="微軟正黑體"/>
        <family val="2"/>
        <charset val="136"/>
      </rPr>
      <t>千元，</t>
    </r>
    <r>
      <rPr>
        <sz val="8.8000000000000007"/>
        <rFont val="微軟正黑體"/>
        <family val="2"/>
        <charset val="136"/>
      </rPr>
      <t>造成差異。</t>
    </r>
    <phoneticPr fontId="6" type="noConversion"/>
  </si>
  <si>
    <r>
      <rPr>
        <sz val="9"/>
        <rFont val="微軟正黑體"/>
        <family val="2"/>
        <charset val="136"/>
      </rPr>
      <t>主係離島虧損補助收入</t>
    </r>
    <r>
      <rPr>
        <sz val="9"/>
        <rFont val="Times New Roman"/>
        <family val="1"/>
      </rPr>
      <t>(41980403)</t>
    </r>
    <r>
      <rPr>
        <sz val="9"/>
        <rFont val="微軟正黑體"/>
        <family val="2"/>
        <charset val="136"/>
      </rPr>
      <t>減少</t>
    </r>
    <r>
      <rPr>
        <sz val="9"/>
        <rFont val="Times New Roman"/>
        <family val="1"/>
      </rPr>
      <t>3,060</t>
    </r>
    <r>
      <rPr>
        <sz val="9"/>
        <rFont val="微軟正黑體"/>
        <family val="2"/>
        <charset val="136"/>
      </rPr>
      <t>千元，</t>
    </r>
    <r>
      <rPr>
        <sz val="8.8000000000000007"/>
        <rFont val="微軟正黑體"/>
        <family val="2"/>
        <charset val="136"/>
      </rPr>
      <t>主因</t>
    </r>
    <r>
      <rPr>
        <sz val="9"/>
        <rFont val="微軟正黑體"/>
        <family val="2"/>
        <charset val="136"/>
      </rPr>
      <t>預算數編列過高，造成差異。</t>
    </r>
    <phoneticPr fontId="6" type="noConversion"/>
  </si>
  <si>
    <t>1060301</t>
  </si>
  <si>
    <r>
      <rPr>
        <sz val="10"/>
        <rFont val="標楷體"/>
        <family val="4"/>
        <charset val="136"/>
      </rPr>
      <t>電腦軟體委託設計費參加政府服務品質獎網頁改版</t>
    </r>
  </si>
  <si>
    <r>
      <t>1</t>
    </r>
    <r>
      <rPr>
        <sz val="10"/>
        <rFont val="標楷體"/>
        <family val="4"/>
        <charset val="136"/>
      </rPr>
      <t>年</t>
    </r>
  </si>
  <si>
    <r>
      <rPr>
        <sz val="10"/>
        <rFont val="標楷體"/>
        <family val="4"/>
        <charset val="136"/>
      </rPr>
      <t>電腦軟體
十區監控整合及介接總處系統採購</t>
    </r>
  </si>
  <si>
    <r>
      <t>4</t>
    </r>
    <r>
      <rPr>
        <sz val="10"/>
        <rFont val="標楷體"/>
        <family val="4"/>
        <charset val="136"/>
      </rPr>
      <t xml:space="preserve">年
</t>
    </r>
    <r>
      <rPr>
        <sz val="10"/>
        <rFont val="Times New Roman"/>
        <family val="1"/>
      </rPr>
      <t>5</t>
    </r>
    <r>
      <rPr>
        <sz val="10"/>
        <rFont val="標楷體"/>
        <family val="4"/>
        <charset val="136"/>
      </rPr>
      <t>月</t>
    </r>
  </si>
  <si>
    <r>
      <rPr>
        <sz val="10"/>
        <rFont val="標楷體"/>
        <family val="4"/>
        <charset val="136"/>
      </rPr>
      <t>電腦軟體</t>
    </r>
    <r>
      <rPr>
        <sz val="10"/>
        <rFont val="Times New Roman"/>
        <family val="1"/>
      </rPr>
      <t>Acronis vmProtect</t>
    </r>
    <r>
      <rPr>
        <sz val="10"/>
        <rFont val="標楷體"/>
        <family val="4"/>
        <charset val="136"/>
      </rPr>
      <t>備份軟體</t>
    </r>
  </si>
  <si>
    <r>
      <t>3</t>
    </r>
    <r>
      <rPr>
        <sz val="10"/>
        <rFont val="標楷體"/>
        <family val="4"/>
        <charset val="136"/>
      </rPr>
      <t xml:space="preserve">年
</t>
    </r>
    <r>
      <rPr>
        <sz val="10"/>
        <rFont val="Times New Roman"/>
        <family val="1"/>
      </rPr>
      <t>7</t>
    </r>
    <r>
      <rPr>
        <sz val="10"/>
        <rFont val="標楷體"/>
        <family val="4"/>
        <charset val="136"/>
      </rPr>
      <t>月</t>
    </r>
  </si>
  <si>
    <r>
      <rPr>
        <sz val="10"/>
        <rFont val="標楷體"/>
        <family val="4"/>
        <charset val="136"/>
      </rPr>
      <t>電腦軟體</t>
    </r>
    <r>
      <rPr>
        <sz val="10"/>
        <rFont val="Times New Roman"/>
        <family val="1"/>
      </rPr>
      <t xml:space="preserve">Vmware Vsphere 6 standard for 1 processor </t>
    </r>
  </si>
  <si>
    <t>電腦軟體委託設計費十區監控整合及介接總處系統採購</t>
    <phoneticPr fontId="6" type="noConversion"/>
  </si>
  <si>
    <t xml:space="preserve">  中 華 民 國 106  年 度</t>
    <phoneticPr fontId="5" type="noConversion"/>
  </si>
  <si>
    <r>
      <rPr>
        <sz val="9"/>
        <rFont val="微軟正黑體"/>
        <family val="2"/>
        <charset val="136"/>
      </rPr>
      <t>主係本期工程違約罰款案件減少，致造成差異。</t>
    </r>
  </si>
  <si>
    <r>
      <rPr>
        <sz val="9"/>
        <rFont val="微軟正黑體"/>
        <family val="2"/>
        <charset val="136"/>
      </rPr>
      <t>依資金調度解繳之銀行存款餘額計息。</t>
    </r>
  </si>
  <si>
    <r>
      <rPr>
        <sz val="9"/>
        <rFont val="微軟正黑體"/>
        <family val="2"/>
        <charset val="136"/>
      </rPr>
      <t>除本期轉列上年度預收工程款</t>
    </r>
    <r>
      <rPr>
        <sz val="9"/>
        <rFont val="Times New Roman"/>
        <family val="1"/>
      </rPr>
      <t>1,497</t>
    </r>
    <r>
      <rPr>
        <sz val="9"/>
        <rFont val="微軟正黑體"/>
        <family val="2"/>
        <charset val="136"/>
      </rPr>
      <t>千</t>
    </r>
    <r>
      <rPr>
        <sz val="9"/>
        <rFont val="Times New Roman"/>
        <family val="1"/>
      </rPr>
      <t xml:space="preserve"> </t>
    </r>
    <r>
      <rPr>
        <sz val="9"/>
        <rFont val="微軟正黑體"/>
        <family val="2"/>
        <charset val="136"/>
      </rPr>
      <t>元外，另蘭嶼用戶外線補助案</t>
    </r>
    <r>
      <rPr>
        <sz val="9"/>
        <rFont val="Times New Roman"/>
        <family val="1"/>
      </rPr>
      <t>676</t>
    </r>
    <r>
      <rPr>
        <sz val="9"/>
        <rFont val="微軟正黑體"/>
        <family val="2"/>
        <charset val="136"/>
      </rPr>
      <t>千元</t>
    </r>
    <r>
      <rPr>
        <sz val="9"/>
        <rFont val="Times New Roman"/>
        <family val="1"/>
      </rPr>
      <t>12</t>
    </r>
    <r>
      <rPr>
        <sz val="9"/>
        <rFont val="微軟正黑體"/>
        <family val="2"/>
        <charset val="136"/>
      </rPr>
      <t>月份入帳，造成差異。</t>
    </r>
    <phoneticPr fontId="6" type="noConversion"/>
  </si>
  <si>
    <r>
      <rPr>
        <sz val="9"/>
        <rFont val="微軟正黑體"/>
        <family val="2"/>
        <charset val="136"/>
      </rPr>
      <t>主係非政府補助收入</t>
    </r>
    <r>
      <rPr>
        <sz val="9"/>
        <rFont val="Times New Roman"/>
        <family val="1"/>
      </rPr>
      <t>(41989801)</t>
    </r>
    <r>
      <rPr>
        <sz val="9"/>
        <rFont val="微軟正黑體"/>
        <family val="2"/>
        <charset val="136"/>
      </rPr>
      <t>增加</t>
    </r>
    <r>
      <rPr>
        <sz val="9"/>
        <rFont val="Times New Roman"/>
        <family val="1"/>
      </rPr>
      <t>89</t>
    </r>
    <r>
      <rPr>
        <sz val="9"/>
        <rFont val="微軟正黑體"/>
        <family val="2"/>
        <charset val="136"/>
      </rPr>
      <t>千元所致，因本項無預算，致造成差異。另接水費收入</t>
    </r>
    <r>
      <rPr>
        <sz val="9"/>
        <rFont val="Times New Roman"/>
        <family val="1"/>
      </rPr>
      <t>(41989802)</t>
    </r>
    <r>
      <rPr>
        <sz val="9"/>
        <rFont val="微軟正黑體"/>
        <family val="2"/>
        <charset val="136"/>
      </rPr>
      <t>亦增加</t>
    </r>
    <r>
      <rPr>
        <sz val="9"/>
        <rFont val="Times New Roman"/>
        <family val="1"/>
      </rPr>
      <t>36</t>
    </r>
    <r>
      <rPr>
        <sz val="9"/>
        <rFont val="微軟正黑體"/>
        <family val="2"/>
        <charset val="136"/>
      </rPr>
      <t>千元。</t>
    </r>
    <phoneticPr fontId="6" type="noConversion"/>
  </si>
  <si>
    <r>
      <rPr>
        <sz val="9"/>
        <rFont val="微軟正黑體"/>
        <family val="2"/>
        <charset val="136"/>
      </rPr>
      <t>投資性房屋租金收入</t>
    </r>
    <r>
      <rPr>
        <sz val="9"/>
        <rFont val="Times New Roman"/>
        <family val="1"/>
      </rPr>
      <t>(49980102)</t>
    </r>
    <r>
      <rPr>
        <sz val="9"/>
        <rFont val="微軟正黑體"/>
        <family val="2"/>
        <charset val="136"/>
      </rPr>
      <t>增加</t>
    </r>
    <r>
      <rPr>
        <sz val="9"/>
        <rFont val="Times New Roman"/>
        <family val="1"/>
      </rPr>
      <t>260</t>
    </r>
    <r>
      <rPr>
        <sz val="9"/>
        <rFont val="微軟正黑體"/>
        <family val="2"/>
        <charset val="136"/>
      </rPr>
      <t>千元，主因本年度資產活化出租資產，續約者大多提高租金，使收入增加，造成差異。</t>
    </r>
    <phoneticPr fontId="6" type="noConversion"/>
  </si>
  <si>
    <r>
      <rPr>
        <sz val="9"/>
        <rFont val="微軟正黑體"/>
        <family val="2"/>
        <charset val="136"/>
      </rPr>
      <t>本項資租賃收入多為本處閒置空間整理給外縣市員工租用之收入，為照顧遠到之新進員工，本項房屋租賃收入</t>
    </r>
    <r>
      <rPr>
        <sz val="9"/>
        <rFont val="Times New Roman"/>
        <family val="1"/>
      </rPr>
      <t>(49980602)</t>
    </r>
    <r>
      <rPr>
        <sz val="9"/>
        <rFont val="微軟正黑體"/>
        <family val="2"/>
        <charset val="136"/>
      </rPr>
      <t>多次調降，故收入數減少，造成差異。</t>
    </r>
    <phoneticPr fontId="6" type="noConversion"/>
  </si>
  <si>
    <r>
      <rPr>
        <sz val="9"/>
        <color theme="1"/>
        <rFont val="微軟正黑體"/>
        <family val="2"/>
        <charset val="136"/>
      </rPr>
      <t>主係本年度增加報廢用戶外線一批約</t>
    </r>
    <r>
      <rPr>
        <sz val="9"/>
        <color theme="1"/>
        <rFont val="Times New Roman"/>
        <family val="1"/>
      </rPr>
      <t>400</t>
    </r>
    <r>
      <rPr>
        <sz val="9"/>
        <color theme="1"/>
        <rFont val="微軟正黑體"/>
        <family val="2"/>
        <charset val="136"/>
      </rPr>
      <t>餘萬元，造成差異，差異金額已另案報准併決算辦理。</t>
    </r>
    <phoneticPr fontId="6" type="noConversion"/>
  </si>
  <si>
    <r>
      <t>1.</t>
    </r>
    <r>
      <rPr>
        <sz val="9"/>
        <color theme="1"/>
        <rFont val="微軟正黑體"/>
        <family val="2"/>
        <charset val="136"/>
      </rPr>
      <t>用人費用減少</t>
    </r>
    <r>
      <rPr>
        <sz val="9"/>
        <color theme="1"/>
        <rFont val="Times New Roman"/>
        <family val="1"/>
      </rPr>
      <t xml:space="preserve"> 3,475 </t>
    </r>
    <r>
      <rPr>
        <sz val="9"/>
        <color theme="1"/>
        <rFont val="微軟正黑體"/>
        <family val="2"/>
        <charset val="136"/>
      </rPr>
      <t>千元，主係離退人</t>
    </r>
    <r>
      <rPr>
        <sz val="9"/>
        <color theme="1"/>
        <rFont val="Times New Roman"/>
        <family val="1"/>
      </rPr>
      <t xml:space="preserve"> </t>
    </r>
    <r>
      <rPr>
        <sz val="9"/>
        <color theme="1"/>
        <rFont val="微軟正黑體"/>
        <family val="2"/>
        <charset val="136"/>
      </rPr>
      <t xml:space="preserve">員尚未
</t>
    </r>
    <r>
      <rPr>
        <sz val="9"/>
        <color theme="1"/>
        <rFont val="Times New Roman"/>
        <family val="1"/>
      </rPr>
      <t xml:space="preserve">   </t>
    </r>
    <r>
      <rPr>
        <sz val="9"/>
        <color theme="1"/>
        <rFont val="微軟正黑體"/>
        <family val="2"/>
        <charset val="136"/>
      </rPr>
      <t xml:space="preserve">補實及新進人員敘薪較低，造成差異。其中職
</t>
    </r>
    <r>
      <rPr>
        <sz val="9"/>
        <color theme="1"/>
        <rFont val="Times New Roman"/>
        <family val="1"/>
      </rPr>
      <t xml:space="preserve">   </t>
    </r>
    <r>
      <rPr>
        <sz val="9"/>
        <color theme="1"/>
        <rFont val="微軟正黑體"/>
        <family val="2"/>
        <charset val="136"/>
      </rPr>
      <t>員薪金</t>
    </r>
    <r>
      <rPr>
        <sz val="9"/>
        <color theme="1"/>
        <rFont val="Times New Roman"/>
        <family val="1"/>
      </rPr>
      <t>(1103)</t>
    </r>
    <r>
      <rPr>
        <sz val="9"/>
        <color theme="1"/>
        <rFont val="微軟正黑體"/>
        <family val="2"/>
        <charset val="136"/>
      </rPr>
      <t>減少</t>
    </r>
    <r>
      <rPr>
        <sz val="9"/>
        <color theme="1"/>
        <rFont val="Times New Roman"/>
        <family val="1"/>
      </rPr>
      <t>2,167</t>
    </r>
    <r>
      <rPr>
        <sz val="9"/>
        <color theme="1"/>
        <rFont val="微軟正黑體"/>
        <family val="2"/>
        <charset val="136"/>
      </rPr>
      <t>千元，工員工資</t>
    </r>
    <r>
      <rPr>
        <sz val="9"/>
        <color theme="1"/>
        <rFont val="Times New Roman"/>
        <family val="1"/>
      </rPr>
      <t xml:space="preserve">(1104)
   </t>
    </r>
    <r>
      <rPr>
        <sz val="9"/>
        <color theme="1"/>
        <rFont val="微軟正黑體"/>
        <family val="2"/>
        <charset val="136"/>
      </rPr>
      <t>減少</t>
    </r>
    <r>
      <rPr>
        <sz val="9"/>
        <color theme="1"/>
        <rFont val="Times New Roman"/>
        <family val="1"/>
      </rPr>
      <t>346</t>
    </r>
    <r>
      <rPr>
        <sz val="9"/>
        <color theme="1"/>
        <rFont val="微軟正黑體"/>
        <family val="2"/>
        <charset val="136"/>
      </rPr>
      <t xml:space="preserve">千元。
</t>
    </r>
    <r>
      <rPr>
        <sz val="9"/>
        <color theme="1"/>
        <rFont val="Times New Roman"/>
        <family val="1"/>
      </rPr>
      <t>2.</t>
    </r>
    <r>
      <rPr>
        <sz val="9"/>
        <color theme="1"/>
        <rFont val="微軟正黑體"/>
        <family val="2"/>
        <charset val="136"/>
      </rPr>
      <t>機械及設備修護費</t>
    </r>
    <r>
      <rPr>
        <sz val="9"/>
        <color theme="1"/>
        <rFont val="Times New Roman"/>
        <family val="1"/>
      </rPr>
      <t>(2505)</t>
    </r>
    <r>
      <rPr>
        <sz val="9"/>
        <color theme="1"/>
        <rFont val="微軟正黑體"/>
        <family val="2"/>
        <charset val="136"/>
      </rPr>
      <t>減少</t>
    </r>
    <r>
      <rPr>
        <sz val="9"/>
        <color theme="1"/>
        <rFont val="Times New Roman"/>
        <family val="1"/>
      </rPr>
      <t>113</t>
    </r>
    <r>
      <rPr>
        <sz val="9"/>
        <color theme="1"/>
        <rFont val="微軟正黑體"/>
        <family val="2"/>
        <charset val="136"/>
      </rPr>
      <t>千元，</t>
    </r>
    <r>
      <rPr>
        <sz val="8.8000000000000007"/>
        <color theme="1"/>
        <rFont val="微軟正黑體"/>
        <family val="2"/>
        <charset val="136"/>
      </rPr>
      <t xml:space="preserve">主係
</t>
    </r>
    <r>
      <rPr>
        <sz val="8.8000000000000007"/>
        <color theme="1"/>
        <rFont val="Times New Roman"/>
        <family val="1"/>
      </rPr>
      <t xml:space="preserve">   </t>
    </r>
    <r>
      <rPr>
        <sz val="8.8000000000000007"/>
        <color theme="1"/>
        <rFont val="微軟正黑體"/>
        <family val="2"/>
        <charset val="136"/>
      </rPr>
      <t>電腦及相關設備修護費</t>
    </r>
    <r>
      <rPr>
        <sz val="8.8000000000000007"/>
        <color theme="1"/>
        <rFont val="Times New Roman"/>
        <family val="1"/>
      </rPr>
      <t>(25052301</t>
    </r>
    <r>
      <rPr>
        <sz val="8.6"/>
        <color theme="1"/>
        <rFont val="Times New Roman"/>
        <family val="1"/>
      </rPr>
      <t>)</t>
    </r>
    <r>
      <rPr>
        <sz val="8.6"/>
        <color theme="1"/>
        <rFont val="微軟正黑體"/>
        <family val="2"/>
        <charset val="136"/>
      </rPr>
      <t>減少</t>
    </r>
    <r>
      <rPr>
        <sz val="8.6"/>
        <color theme="1"/>
        <rFont val="Times New Roman"/>
        <family val="1"/>
      </rPr>
      <t>105</t>
    </r>
    <r>
      <rPr>
        <sz val="8.6"/>
        <color theme="1"/>
        <rFont val="微軟正黑體"/>
        <family val="2"/>
        <charset val="136"/>
      </rPr>
      <t>千元。</t>
    </r>
    <r>
      <rPr>
        <sz val="9"/>
        <color theme="1"/>
        <rFont val="Times New Roman"/>
        <family val="1"/>
      </rPr>
      <t xml:space="preserve">
3.</t>
    </r>
    <r>
      <rPr>
        <sz val="9"/>
        <color theme="1"/>
        <rFont val="微軟正黑體"/>
        <family val="2"/>
        <charset val="136"/>
      </rPr>
      <t>攤銷電腦軟體</t>
    </r>
    <r>
      <rPr>
        <sz val="9"/>
        <color theme="1"/>
        <rFont val="Times New Roman"/>
        <family val="1"/>
      </rPr>
      <t>(5801)</t>
    </r>
    <r>
      <rPr>
        <sz val="9"/>
        <color theme="1"/>
        <rFont val="微軟正黑體"/>
        <family val="2"/>
        <charset val="136"/>
      </rPr>
      <t>減少</t>
    </r>
    <r>
      <rPr>
        <sz val="9"/>
        <color theme="1"/>
        <rFont val="Times New Roman"/>
        <family val="1"/>
      </rPr>
      <t>517</t>
    </r>
    <r>
      <rPr>
        <sz val="9"/>
        <color theme="1"/>
        <rFont val="微軟正黑體"/>
        <family val="2"/>
        <charset val="136"/>
      </rPr>
      <t>千元。</t>
    </r>
    <phoneticPr fontId="6" type="noConversion"/>
  </si>
  <si>
    <r>
      <t>1.</t>
    </r>
    <r>
      <rPr>
        <sz val="9"/>
        <color theme="1"/>
        <rFont val="微軟正黑體"/>
        <family val="2"/>
        <charset val="136"/>
      </rPr>
      <t>分擔退休人員及其配偶暨員工眷屬保險費</t>
    </r>
    <r>
      <rPr>
        <sz val="9"/>
        <color theme="1"/>
        <rFont val="Times New Roman"/>
        <family val="1"/>
      </rPr>
      <t xml:space="preserve">1802)
   </t>
    </r>
    <r>
      <rPr>
        <sz val="9"/>
        <color theme="1"/>
        <rFont val="微軟正黑體"/>
        <family val="2"/>
        <charset val="136"/>
      </rPr>
      <t>減少</t>
    </r>
    <r>
      <rPr>
        <sz val="9"/>
        <color theme="1"/>
        <rFont val="Times New Roman"/>
        <family val="1"/>
      </rPr>
      <t xml:space="preserve"> 95 </t>
    </r>
    <r>
      <rPr>
        <sz val="9"/>
        <color theme="1"/>
        <rFont val="微軟正黑體"/>
        <family val="2"/>
        <charset val="136"/>
      </rPr>
      <t xml:space="preserve">千元，主係離退人員尚未補實及新進人
</t>
    </r>
    <r>
      <rPr>
        <sz val="9"/>
        <color theme="1"/>
        <rFont val="Times New Roman"/>
        <family val="1"/>
      </rPr>
      <t xml:space="preserve">   </t>
    </r>
    <r>
      <rPr>
        <sz val="9"/>
        <color theme="1"/>
        <rFont val="微軟正黑體"/>
        <family val="2"/>
        <charset val="136"/>
      </rPr>
      <t xml:space="preserve">員敘薪較低所致。
</t>
    </r>
    <r>
      <rPr>
        <sz val="9"/>
        <color theme="1"/>
        <rFont val="Times New Roman"/>
        <family val="1"/>
      </rPr>
      <t>2.</t>
    </r>
    <r>
      <rPr>
        <sz val="9"/>
        <color theme="1"/>
        <rFont val="微軟正黑體"/>
        <family val="2"/>
        <charset val="136"/>
      </rPr>
      <t>過期帳支出</t>
    </r>
    <r>
      <rPr>
        <sz val="9"/>
        <color theme="1"/>
        <rFont val="Times New Roman"/>
        <family val="1"/>
      </rPr>
      <t>(</t>
    </r>
    <r>
      <rPr>
        <sz val="9"/>
        <color theme="1"/>
        <rFont val="微軟正黑體"/>
        <family val="2"/>
        <charset val="136"/>
      </rPr>
      <t>資</t>
    </r>
    <r>
      <rPr>
        <sz val="9"/>
        <color theme="1"/>
        <rFont val="Times New Roman"/>
        <family val="1"/>
      </rPr>
      <t>)</t>
    </r>
    <r>
      <rPr>
        <sz val="9"/>
        <color theme="1"/>
        <rFont val="微軟正黑體"/>
        <family val="2"/>
        <charset val="136"/>
      </rPr>
      <t>增加</t>
    </r>
    <r>
      <rPr>
        <sz val="9"/>
        <color theme="1"/>
        <rFont val="Times New Roman"/>
        <family val="1"/>
      </rPr>
      <t>358</t>
    </r>
    <r>
      <rPr>
        <sz val="9"/>
        <color theme="1"/>
        <rFont val="微軟正黑體"/>
        <family val="2"/>
        <charset val="136"/>
      </rPr>
      <t>千元，</t>
    </r>
    <r>
      <rPr>
        <sz val="8.8000000000000007"/>
        <color theme="1"/>
        <rFont val="微軟正黑體"/>
        <family val="2"/>
        <charset val="136"/>
      </rPr>
      <t xml:space="preserve">主係退還過年度水
</t>
    </r>
    <r>
      <rPr>
        <sz val="8.8000000000000007"/>
        <color theme="1"/>
        <rFont val="Times New Roman"/>
        <family val="1"/>
      </rPr>
      <t xml:space="preserve">   </t>
    </r>
    <r>
      <rPr>
        <sz val="8.8000000000000007"/>
        <color theme="1"/>
        <rFont val="微軟正黑體"/>
        <family val="2"/>
        <charset val="136"/>
      </rPr>
      <t>費</t>
    </r>
    <r>
      <rPr>
        <sz val="8.8000000000000007"/>
        <color theme="1"/>
        <rFont val="Times New Roman"/>
        <family val="1"/>
      </rPr>
      <t>(91980403)70</t>
    </r>
    <r>
      <rPr>
        <sz val="8.8000000000000007"/>
        <color theme="1"/>
        <rFont val="微軟正黑體"/>
        <family val="2"/>
        <charset val="136"/>
      </rPr>
      <t>千元預算均未執行所致。</t>
    </r>
    <phoneticPr fontId="6" type="noConversion"/>
  </si>
  <si>
    <r>
      <rPr>
        <b/>
        <sz val="10"/>
        <rFont val="微軟正黑體"/>
        <family val="2"/>
        <charset val="136"/>
      </rPr>
      <t>收入</t>
    </r>
  </si>
  <si>
    <r>
      <rPr>
        <sz val="10"/>
        <rFont val="微軟正黑體"/>
        <family val="2"/>
        <charset val="136"/>
      </rPr>
      <t>給水收入</t>
    </r>
    <phoneticPr fontId="6" type="noConversion"/>
  </si>
  <si>
    <r>
      <rPr>
        <sz val="10"/>
        <rFont val="微軟正黑體"/>
        <family val="2"/>
        <charset val="136"/>
      </rPr>
      <t>用戶新設給水
裝置收入</t>
    </r>
    <phoneticPr fontId="6" type="noConversion"/>
  </si>
  <si>
    <r>
      <rPr>
        <sz val="10"/>
        <rFont val="微軟正黑體"/>
        <family val="2"/>
        <charset val="136"/>
      </rPr>
      <t>代理收入</t>
    </r>
    <phoneticPr fontId="6" type="noConversion"/>
  </si>
  <si>
    <r>
      <rPr>
        <sz val="10"/>
        <rFont val="微軟正黑體"/>
        <family val="2"/>
        <charset val="136"/>
      </rPr>
      <t>政府補助收入</t>
    </r>
    <phoneticPr fontId="6" type="noConversion"/>
  </si>
  <si>
    <r>
      <rPr>
        <sz val="10"/>
        <rFont val="微軟正黑體"/>
        <family val="2"/>
        <charset val="136"/>
      </rPr>
      <t>什項營業收入</t>
    </r>
    <phoneticPr fontId="6" type="noConversion"/>
  </si>
  <si>
    <r>
      <rPr>
        <sz val="10"/>
        <rFont val="微軟正黑體"/>
        <family val="2"/>
        <charset val="136"/>
      </rPr>
      <t>投資性不動產收入</t>
    </r>
    <phoneticPr fontId="6" type="noConversion"/>
  </si>
  <si>
    <r>
      <rPr>
        <sz val="10"/>
        <rFont val="微軟正黑體"/>
        <family val="2"/>
        <charset val="136"/>
      </rPr>
      <t>賠償收入</t>
    </r>
    <phoneticPr fontId="6" type="noConversion"/>
  </si>
  <si>
    <r>
      <rPr>
        <sz val="10"/>
        <rFont val="微軟正黑體"/>
        <family val="2"/>
        <charset val="136"/>
      </rPr>
      <t>利息收入</t>
    </r>
    <phoneticPr fontId="6" type="noConversion"/>
  </si>
  <si>
    <r>
      <rPr>
        <sz val="10"/>
        <rFont val="微軟正黑體"/>
        <family val="2"/>
        <charset val="136"/>
      </rPr>
      <t>租賃收入</t>
    </r>
    <phoneticPr fontId="6" type="noConversion"/>
  </si>
  <si>
    <r>
      <rPr>
        <sz val="10"/>
        <rFont val="微軟正黑體"/>
        <family val="2"/>
        <charset val="136"/>
      </rPr>
      <t>什項收入</t>
    </r>
    <phoneticPr fontId="6" type="noConversion"/>
  </si>
  <si>
    <r>
      <rPr>
        <b/>
        <sz val="10"/>
        <rFont val="微軟正黑體"/>
        <family val="2"/>
        <charset val="136"/>
      </rPr>
      <t>支出</t>
    </r>
  </si>
  <si>
    <r>
      <rPr>
        <sz val="10"/>
        <rFont val="微軟正黑體"/>
        <family val="2"/>
        <charset val="136"/>
      </rPr>
      <t>原水費用</t>
    </r>
    <phoneticPr fontId="6" type="noConversion"/>
  </si>
  <si>
    <r>
      <rPr>
        <sz val="10"/>
        <rFont val="微軟正黑體"/>
        <family val="2"/>
        <charset val="136"/>
      </rPr>
      <t>淨水費用</t>
    </r>
    <phoneticPr fontId="6" type="noConversion"/>
  </si>
  <si>
    <r>
      <rPr>
        <sz val="10"/>
        <rFont val="微軟正黑體"/>
        <family val="2"/>
        <charset val="136"/>
      </rPr>
      <t>供水費用</t>
    </r>
    <phoneticPr fontId="6" type="noConversion"/>
  </si>
  <si>
    <r>
      <rPr>
        <sz val="10"/>
        <rFont val="微軟正黑體"/>
        <family val="2"/>
        <charset val="136"/>
      </rPr>
      <t>用戶新設給水
裝置成本</t>
    </r>
    <phoneticPr fontId="6" type="noConversion"/>
  </si>
  <si>
    <r>
      <rPr>
        <sz val="10"/>
        <rFont val="微軟正黑體"/>
        <family val="2"/>
        <charset val="136"/>
      </rPr>
      <t>業務費用</t>
    </r>
    <phoneticPr fontId="6" type="noConversion"/>
  </si>
  <si>
    <r>
      <rPr>
        <sz val="10"/>
        <rFont val="微軟正黑體"/>
        <family val="2"/>
        <charset val="136"/>
      </rPr>
      <t>優存超額利息</t>
    </r>
    <phoneticPr fontId="6" type="noConversion"/>
  </si>
  <si>
    <r>
      <rPr>
        <sz val="10"/>
        <rFont val="微軟正黑體"/>
        <family val="2"/>
        <charset val="136"/>
      </rPr>
      <t>資產報廢損失</t>
    </r>
    <phoneticPr fontId="6" type="noConversion"/>
  </si>
  <si>
    <r>
      <rPr>
        <sz val="10"/>
        <rFont val="微軟正黑體"/>
        <family val="2"/>
        <charset val="136"/>
      </rPr>
      <t>什項費用</t>
    </r>
    <phoneticPr fontId="6" type="noConversion"/>
  </si>
  <si>
    <r>
      <t>1.</t>
    </r>
    <r>
      <rPr>
        <sz val="9"/>
        <rFont val="微軟正黑體"/>
        <family val="2"/>
        <charset val="136"/>
      </rPr>
      <t>用人費用減少</t>
    </r>
    <r>
      <rPr>
        <sz val="9"/>
        <rFont val="Times New Roman"/>
        <family val="1"/>
      </rPr>
      <t xml:space="preserve"> 2,947 </t>
    </r>
    <r>
      <rPr>
        <sz val="9"/>
        <rFont val="微軟正黑體"/>
        <family val="2"/>
        <charset val="136"/>
      </rPr>
      <t>千元，主係離退人</t>
    </r>
    <r>
      <rPr>
        <sz val="9"/>
        <rFont val="Times New Roman"/>
        <family val="1"/>
      </rPr>
      <t xml:space="preserve"> </t>
    </r>
    <r>
      <rPr>
        <sz val="9"/>
        <rFont val="微軟正黑體"/>
        <family val="2"/>
        <charset val="136"/>
      </rPr>
      <t xml:space="preserve">員尚未
</t>
    </r>
    <r>
      <rPr>
        <sz val="9"/>
        <rFont val="Times New Roman"/>
        <family val="1"/>
      </rPr>
      <t xml:space="preserve">   </t>
    </r>
    <r>
      <rPr>
        <sz val="9"/>
        <rFont val="微軟正黑體"/>
        <family val="2"/>
        <charset val="136"/>
      </rPr>
      <t xml:space="preserve">補實及新進人員敘薪較低，造成差異。其中職
</t>
    </r>
    <r>
      <rPr>
        <sz val="9"/>
        <rFont val="Times New Roman"/>
        <family val="1"/>
      </rPr>
      <t xml:space="preserve">   </t>
    </r>
    <r>
      <rPr>
        <sz val="9"/>
        <rFont val="微軟正黑體"/>
        <family val="2"/>
        <charset val="136"/>
      </rPr>
      <t>員薪金</t>
    </r>
    <r>
      <rPr>
        <sz val="9"/>
        <rFont val="Times New Roman"/>
        <family val="1"/>
      </rPr>
      <t>(1103)</t>
    </r>
    <r>
      <rPr>
        <sz val="9"/>
        <rFont val="微軟正黑體"/>
        <family val="2"/>
        <charset val="136"/>
      </rPr>
      <t>減少</t>
    </r>
    <r>
      <rPr>
        <sz val="9"/>
        <rFont val="Times New Roman"/>
        <family val="1"/>
      </rPr>
      <t xml:space="preserve"> 420</t>
    </r>
    <r>
      <rPr>
        <sz val="9"/>
        <rFont val="微軟正黑體"/>
        <family val="2"/>
        <charset val="136"/>
      </rPr>
      <t>千元，工員工資</t>
    </r>
    <r>
      <rPr>
        <sz val="9"/>
        <rFont val="Times New Roman"/>
        <family val="1"/>
      </rPr>
      <t xml:space="preserve">(1104)
   </t>
    </r>
    <r>
      <rPr>
        <sz val="9"/>
        <rFont val="微軟正黑體"/>
        <family val="2"/>
        <charset val="136"/>
      </rPr>
      <t>減少</t>
    </r>
    <r>
      <rPr>
        <sz val="9"/>
        <rFont val="Times New Roman"/>
        <family val="1"/>
      </rPr>
      <t>1,670</t>
    </r>
    <r>
      <rPr>
        <sz val="9"/>
        <rFont val="微軟正黑體"/>
        <family val="2"/>
        <charset val="136"/>
      </rPr>
      <t xml:space="preserve">千元。
</t>
    </r>
    <r>
      <rPr>
        <sz val="9"/>
        <rFont val="Times New Roman"/>
        <family val="1"/>
      </rPr>
      <t/>
    </r>
    <phoneticPr fontId="6" type="noConversion"/>
  </si>
  <si>
    <r>
      <t>2.</t>
    </r>
    <r>
      <rPr>
        <sz val="9"/>
        <rFont val="微軟正黑體"/>
        <family val="2"/>
        <charset val="136"/>
      </rPr>
      <t>動力費用（</t>
    </r>
    <r>
      <rPr>
        <sz val="9"/>
        <rFont val="Times New Roman"/>
        <family val="1"/>
      </rPr>
      <t>2101</t>
    </r>
    <r>
      <rPr>
        <sz val="9"/>
        <rFont val="微軟正黑體"/>
        <family val="2"/>
        <charset val="136"/>
      </rPr>
      <t>）減少</t>
    </r>
    <r>
      <rPr>
        <sz val="9"/>
        <rFont val="Times New Roman"/>
        <family val="1"/>
      </rPr>
      <t>1,167</t>
    </r>
    <r>
      <rPr>
        <sz val="9"/>
        <rFont val="微軟正黑體"/>
        <family val="2"/>
        <charset val="136"/>
      </rPr>
      <t>千元，除因</t>
    </r>
    <r>
      <rPr>
        <sz val="9"/>
        <rFont val="Times New Roman"/>
        <family val="1"/>
      </rPr>
      <t>105</t>
    </r>
    <r>
      <rPr>
        <sz val="9"/>
        <rFont val="微軟正黑體"/>
        <family val="2"/>
        <charset val="136"/>
      </rPr>
      <t xml:space="preserve">年
</t>
    </r>
    <r>
      <rPr>
        <sz val="9"/>
        <rFont val="Times New Roman"/>
        <family val="1"/>
      </rPr>
      <t xml:space="preserve">   4</t>
    </r>
    <r>
      <rPr>
        <sz val="9"/>
        <rFont val="微軟正黑體"/>
        <family val="2"/>
        <charset val="136"/>
      </rPr>
      <t>月</t>
    </r>
    <r>
      <rPr>
        <sz val="9"/>
        <rFont val="Times New Roman"/>
        <family val="1"/>
      </rPr>
      <t>1</t>
    </r>
    <r>
      <rPr>
        <sz val="9"/>
        <rFont val="微軟正黑體"/>
        <family val="2"/>
        <charset val="136"/>
      </rPr>
      <t xml:space="preserve">日起台電調降流動電費費率外，主係台東
</t>
    </r>
    <r>
      <rPr>
        <sz val="9"/>
        <rFont val="Times New Roman"/>
        <family val="1"/>
      </rPr>
      <t xml:space="preserve">   </t>
    </r>
    <r>
      <rPr>
        <sz val="9"/>
        <rFont val="微軟正黑體"/>
        <family val="2"/>
        <charset val="136"/>
      </rPr>
      <t xml:space="preserve">今年度雨量充足，使得地面水源豐沛，停抽部
</t>
    </r>
    <r>
      <rPr>
        <sz val="9"/>
        <rFont val="Times New Roman"/>
        <family val="1"/>
      </rPr>
      <t xml:space="preserve">   </t>
    </r>
    <r>
      <rPr>
        <sz val="9"/>
        <rFont val="微軟正黑體"/>
        <family val="2"/>
        <charset val="136"/>
      </rPr>
      <t xml:space="preserve">份市區深井，用電量隨之降低。
</t>
    </r>
    <r>
      <rPr>
        <sz val="9"/>
        <rFont val="Times New Roman"/>
        <family val="1"/>
      </rPr>
      <t>3.</t>
    </r>
    <r>
      <rPr>
        <sz val="9"/>
        <rFont val="微軟正黑體"/>
        <family val="2"/>
        <charset val="136"/>
      </rPr>
      <t>機械及設備修護費（</t>
    </r>
    <r>
      <rPr>
        <sz val="9"/>
        <rFont val="Times New Roman"/>
        <family val="1"/>
      </rPr>
      <t>2505</t>
    </r>
    <r>
      <rPr>
        <sz val="9"/>
        <rFont val="微軟正黑體"/>
        <family val="2"/>
        <charset val="136"/>
      </rPr>
      <t>）減少</t>
    </r>
    <r>
      <rPr>
        <sz val="9"/>
        <rFont val="Times New Roman"/>
        <family val="1"/>
      </rPr>
      <t>1,471</t>
    </r>
    <r>
      <rPr>
        <sz val="9"/>
        <rFont val="微軟正黑體"/>
        <family val="2"/>
        <charset val="136"/>
      </rPr>
      <t xml:space="preserve">千元，主
</t>
    </r>
    <r>
      <rPr>
        <sz val="9"/>
        <rFont val="Times New Roman"/>
        <family val="1"/>
      </rPr>
      <t xml:space="preserve">   </t>
    </r>
    <r>
      <rPr>
        <sz val="9"/>
        <rFont val="微軟正黑體"/>
        <family val="2"/>
        <charset val="136"/>
      </rPr>
      <t>係廢水處理設備修護費</t>
    </r>
    <r>
      <rPr>
        <sz val="9"/>
        <rFont val="Times New Roman"/>
        <family val="1"/>
      </rPr>
      <t>(25051102)</t>
    </r>
    <r>
      <rPr>
        <sz val="9"/>
        <rFont val="微軟正黑體"/>
        <family val="2"/>
        <charset val="136"/>
      </rPr>
      <t>減少</t>
    </r>
    <r>
      <rPr>
        <sz val="9"/>
        <rFont val="Times New Roman"/>
        <family val="1"/>
      </rPr>
      <t>667</t>
    </r>
    <r>
      <rPr>
        <sz val="9"/>
        <rFont val="微軟正黑體"/>
        <family val="2"/>
        <charset val="136"/>
      </rPr>
      <t xml:space="preserve">千元
</t>
    </r>
    <r>
      <rPr>
        <sz val="9"/>
        <rFont val="Times New Roman"/>
        <family val="1"/>
      </rPr>
      <t xml:space="preserve">   </t>
    </r>
    <r>
      <rPr>
        <sz val="9"/>
        <rFont val="微軟正黑體"/>
        <family val="2"/>
        <charset val="136"/>
      </rPr>
      <t>。另各項機械設備修護費</t>
    </r>
    <r>
      <rPr>
        <sz val="9"/>
        <rFont val="Times New Roman"/>
        <family val="1"/>
      </rPr>
      <t xml:space="preserve">( 25051304 ) </t>
    </r>
    <r>
      <rPr>
        <sz val="9"/>
        <rFont val="微軟正黑體"/>
        <family val="2"/>
        <charset val="136"/>
      </rPr>
      <t xml:space="preserve">減少
</t>
    </r>
    <r>
      <rPr>
        <sz val="9"/>
        <rFont val="Times New Roman"/>
        <family val="1"/>
      </rPr>
      <t xml:space="preserve">   518</t>
    </r>
    <r>
      <rPr>
        <sz val="9"/>
        <rFont val="微軟正黑體"/>
        <family val="2"/>
        <charset val="136"/>
      </rPr>
      <t xml:space="preserve">千元，主係本年度風災減少所致。
</t>
    </r>
    <r>
      <rPr>
        <sz val="9"/>
        <rFont val="Times New Roman"/>
        <family val="1"/>
      </rPr>
      <t>4.</t>
    </r>
    <r>
      <rPr>
        <sz val="9"/>
        <rFont val="微軟正黑體"/>
        <family val="2"/>
        <charset val="136"/>
      </rPr>
      <t>外包費（</t>
    </r>
    <r>
      <rPr>
        <sz val="9"/>
        <rFont val="Times New Roman"/>
        <family val="1"/>
      </rPr>
      <t>2709</t>
    </r>
    <r>
      <rPr>
        <sz val="9"/>
        <rFont val="微軟正黑體"/>
        <family val="2"/>
        <charset val="136"/>
      </rPr>
      <t>）減少</t>
    </r>
    <r>
      <rPr>
        <sz val="9"/>
        <rFont val="Times New Roman"/>
        <family val="1"/>
      </rPr>
      <t>559</t>
    </r>
    <r>
      <rPr>
        <sz val="9"/>
        <rFont val="微軟正黑體"/>
        <family val="2"/>
        <charset val="136"/>
      </rPr>
      <t xml:space="preserve">千元，主係廢水污泥
</t>
    </r>
    <r>
      <rPr>
        <sz val="9"/>
        <rFont val="Times New Roman"/>
        <family val="1"/>
      </rPr>
      <t xml:space="preserve">   </t>
    </r>
    <r>
      <rPr>
        <sz val="9"/>
        <rFont val="微軟正黑體"/>
        <family val="2"/>
        <charset val="136"/>
      </rPr>
      <t>委託清理費（</t>
    </r>
    <r>
      <rPr>
        <sz val="9"/>
        <rFont val="Times New Roman"/>
        <family val="1"/>
      </rPr>
      <t>27091102</t>
    </r>
    <r>
      <rPr>
        <sz val="9"/>
        <rFont val="微軟正黑體"/>
        <family val="2"/>
        <charset val="136"/>
      </rPr>
      <t>）實際僅執行</t>
    </r>
    <r>
      <rPr>
        <sz val="9"/>
        <rFont val="Times New Roman"/>
        <family val="1"/>
      </rPr>
      <t xml:space="preserve"> 222 </t>
    </r>
    <r>
      <rPr>
        <sz val="9"/>
        <rFont val="微軟正黑體"/>
        <family val="2"/>
        <charset val="136"/>
      </rPr>
      <t xml:space="preserve">千
</t>
    </r>
    <r>
      <rPr>
        <sz val="9"/>
        <rFont val="Times New Roman"/>
        <family val="1"/>
      </rPr>
      <t xml:space="preserve">   </t>
    </r>
    <r>
      <rPr>
        <sz val="9"/>
        <rFont val="微軟正黑體"/>
        <family val="2"/>
        <charset val="136"/>
      </rPr>
      <t>，較預算數減少</t>
    </r>
    <r>
      <rPr>
        <sz val="9"/>
        <rFont val="Times New Roman"/>
        <family val="1"/>
      </rPr>
      <t>287</t>
    </r>
    <r>
      <rPr>
        <sz val="9"/>
        <rFont val="微軟正黑體"/>
        <family val="2"/>
        <charset val="136"/>
      </rPr>
      <t xml:space="preserve">千元。
</t>
    </r>
    <r>
      <rPr>
        <sz val="9"/>
        <rFont val="Times New Roman"/>
        <family val="1"/>
      </rPr>
      <t>5.</t>
    </r>
    <r>
      <rPr>
        <sz val="9"/>
        <rFont val="微軟正黑體"/>
        <family val="2"/>
        <charset val="136"/>
      </rPr>
      <t>機械及設備折舊（</t>
    </r>
    <r>
      <rPr>
        <sz val="9"/>
        <rFont val="Times New Roman"/>
        <family val="1"/>
      </rPr>
      <t>5301</t>
    </r>
    <r>
      <rPr>
        <sz val="9"/>
        <rFont val="微軟正黑體"/>
        <family val="2"/>
        <charset val="136"/>
      </rPr>
      <t>）減少</t>
    </r>
    <r>
      <rPr>
        <sz val="9"/>
        <rFont val="Times New Roman"/>
        <family val="1"/>
      </rPr>
      <t>2,688</t>
    </r>
    <r>
      <rPr>
        <sz val="9"/>
        <rFont val="微軟正黑體"/>
        <family val="2"/>
        <charset val="136"/>
      </rPr>
      <t>千元。</t>
    </r>
    <phoneticPr fontId="6" type="noConversion"/>
  </si>
  <si>
    <r>
      <rPr>
        <sz val="9"/>
        <color theme="1"/>
        <rFont val="微軟正黑體"/>
        <family val="2"/>
        <charset val="136"/>
      </rPr>
      <t>主係新裝收入較預算數增</t>
    </r>
    <r>
      <rPr>
        <sz val="9"/>
        <color theme="1"/>
        <rFont val="Times New Roman"/>
        <family val="1"/>
      </rPr>
      <t>5.89</t>
    </r>
    <r>
      <rPr>
        <sz val="9"/>
        <color theme="1"/>
        <rFont val="微軟正黑體"/>
        <family val="2"/>
        <charset val="136"/>
      </rPr>
      <t>％，成本亦隨之增加，其中新裝工程委外經費增加</t>
    </r>
    <r>
      <rPr>
        <sz val="9"/>
        <color theme="1"/>
        <rFont val="Times New Roman"/>
        <family val="1"/>
      </rPr>
      <t>1,427</t>
    </r>
    <r>
      <rPr>
        <sz val="9"/>
        <color theme="1"/>
        <rFont val="微軟正黑體"/>
        <family val="2"/>
        <charset val="136"/>
      </rPr>
      <t>千元，路修費增加</t>
    </r>
    <r>
      <rPr>
        <sz val="9"/>
        <color theme="1"/>
        <rFont val="Times New Roman"/>
        <family val="1"/>
      </rPr>
      <t>837</t>
    </r>
    <r>
      <rPr>
        <sz val="9"/>
        <color theme="1"/>
        <rFont val="微軟正黑體"/>
        <family val="2"/>
        <charset val="136"/>
      </rPr>
      <t>千元，物料增加</t>
    </r>
    <r>
      <rPr>
        <sz val="9"/>
        <color theme="1"/>
        <rFont val="Times New Roman"/>
        <family val="1"/>
      </rPr>
      <t>433</t>
    </r>
    <r>
      <rPr>
        <sz val="9"/>
        <color theme="1"/>
        <rFont val="微軟正黑體"/>
        <family val="2"/>
        <charset val="136"/>
      </rPr>
      <t>千元，用人費用減少</t>
    </r>
    <r>
      <rPr>
        <sz val="9"/>
        <color theme="1"/>
        <rFont val="Times New Roman"/>
        <family val="1"/>
      </rPr>
      <t>1,179</t>
    </r>
    <r>
      <rPr>
        <sz val="9"/>
        <color theme="1"/>
        <rFont val="微軟正黑體"/>
        <family val="2"/>
        <charset val="136"/>
      </rPr>
      <t>千元，主係新進人員敘薪較低。</t>
    </r>
    <phoneticPr fontId="6" type="noConversion"/>
  </si>
  <si>
    <r>
      <rPr>
        <sz val="9"/>
        <color theme="1"/>
        <rFont val="微軟正黑體"/>
        <family val="2"/>
        <charset val="136"/>
      </rPr>
      <t>依實際發生事項認列，本年度</t>
    </r>
    <r>
      <rPr>
        <sz val="8.8000000000000007"/>
        <color theme="1"/>
        <rFont val="微軟正黑體"/>
        <family val="2"/>
        <charset val="136"/>
      </rPr>
      <t>認列</t>
    </r>
    <r>
      <rPr>
        <sz val="8.8000000000000007"/>
        <color theme="1"/>
        <rFont val="Times New Roman"/>
        <family val="1"/>
      </rPr>
      <t>72</t>
    </r>
    <r>
      <rPr>
        <sz val="8.8000000000000007"/>
        <color theme="1"/>
        <rFont val="微軟正黑體"/>
        <family val="2"/>
        <charset val="136"/>
      </rPr>
      <t>千元，</t>
    </r>
    <r>
      <rPr>
        <sz val="8.6"/>
        <color theme="1"/>
        <rFont val="微軟正黑體"/>
        <family val="2"/>
        <charset val="136"/>
      </rPr>
      <t>但未編列預算，</t>
    </r>
    <r>
      <rPr>
        <sz val="8.4499999999999993"/>
        <color theme="1"/>
        <rFont val="微軟正黑體"/>
        <family val="2"/>
        <charset val="136"/>
      </rPr>
      <t>造成差異</t>
    </r>
    <r>
      <rPr>
        <sz val="8.8000000000000007"/>
        <color theme="1"/>
        <rFont val="微軟正黑體"/>
        <family val="2"/>
        <charset val="136"/>
      </rPr>
      <t>。</t>
    </r>
    <phoneticPr fontId="6" type="noConversion"/>
  </si>
  <si>
    <r>
      <rPr>
        <sz val="10"/>
        <rFont val="微軟正黑體"/>
        <family val="2"/>
        <charset val="136"/>
      </rPr>
      <t>會計科目</t>
    </r>
    <phoneticPr fontId="5" type="noConversion"/>
  </si>
  <si>
    <r>
      <rPr>
        <sz val="10"/>
        <rFont val="微軟正黑體"/>
        <family val="2"/>
        <charset val="136"/>
      </rPr>
      <t>編號</t>
    </r>
    <phoneticPr fontId="5" type="noConversion"/>
  </si>
  <si>
    <r>
      <rPr>
        <sz val="10"/>
        <rFont val="微軟正黑體"/>
        <family val="2"/>
        <charset val="136"/>
      </rPr>
      <t>本年度
決算數</t>
    </r>
    <phoneticPr fontId="5" type="noConversion"/>
  </si>
  <si>
    <r>
      <rPr>
        <sz val="10"/>
        <rFont val="微軟正黑體"/>
        <family val="2"/>
        <charset val="136"/>
      </rPr>
      <t>本年度
預算數</t>
    </r>
    <phoneticPr fontId="6" type="noConversion"/>
  </si>
  <si>
    <r>
      <rPr>
        <sz val="10"/>
        <rFont val="微軟正黑體"/>
        <family val="2"/>
        <charset val="136"/>
      </rPr>
      <t>比較增減</t>
    </r>
    <phoneticPr fontId="5" type="noConversion"/>
  </si>
  <si>
    <r>
      <rPr>
        <sz val="10"/>
        <rFont val="微軟正黑體"/>
        <family val="2"/>
        <charset val="136"/>
      </rPr>
      <t>增　減　原　因　說　明</t>
    </r>
    <phoneticPr fontId="5" type="noConversion"/>
  </si>
  <si>
    <r>
      <rPr>
        <sz val="10"/>
        <rFont val="微軟正黑體"/>
        <family val="2"/>
        <charset val="136"/>
      </rPr>
      <t>金額</t>
    </r>
    <phoneticPr fontId="5" type="noConversion"/>
  </si>
  <si>
    <r>
      <rPr>
        <sz val="10"/>
        <rFont val="微軟正黑體"/>
        <family val="2"/>
        <charset val="136"/>
      </rPr>
      <t>％</t>
    </r>
    <phoneticPr fontId="5" type="noConversion"/>
  </si>
  <si>
    <r>
      <rPr>
        <sz val="10"/>
        <rFont val="微軟正黑體"/>
        <family val="2"/>
        <charset val="136"/>
      </rPr>
      <t>會計科目</t>
    </r>
    <phoneticPr fontId="5" type="noConversion"/>
  </si>
  <si>
    <r>
      <rPr>
        <sz val="10"/>
        <rFont val="微軟正黑體"/>
        <family val="2"/>
        <charset val="136"/>
      </rPr>
      <t>編號</t>
    </r>
    <phoneticPr fontId="5" type="noConversion"/>
  </si>
  <si>
    <r>
      <rPr>
        <sz val="10"/>
        <rFont val="微軟正黑體"/>
        <family val="2"/>
        <charset val="136"/>
      </rPr>
      <t>本年度
決算數</t>
    </r>
    <phoneticPr fontId="5" type="noConversion"/>
  </si>
  <si>
    <r>
      <rPr>
        <sz val="10"/>
        <rFont val="微軟正黑體"/>
        <family val="2"/>
        <charset val="136"/>
      </rPr>
      <t>上年度
決算數</t>
    </r>
    <phoneticPr fontId="6" type="noConversion"/>
  </si>
  <si>
    <r>
      <rPr>
        <sz val="10"/>
        <rFont val="微軟正黑體"/>
        <family val="2"/>
        <charset val="136"/>
      </rPr>
      <t>比較增減</t>
    </r>
    <phoneticPr fontId="5" type="noConversion"/>
  </si>
  <si>
    <r>
      <rPr>
        <sz val="10"/>
        <rFont val="微軟正黑體"/>
        <family val="2"/>
        <charset val="136"/>
      </rPr>
      <t>增　減　原　因　說　明</t>
    </r>
    <phoneticPr fontId="5" type="noConversion"/>
  </si>
  <si>
    <r>
      <rPr>
        <sz val="10"/>
        <rFont val="微軟正黑體"/>
        <family val="2"/>
        <charset val="136"/>
      </rPr>
      <t>金額</t>
    </r>
    <phoneticPr fontId="5" type="noConversion"/>
  </si>
  <si>
    <r>
      <rPr>
        <sz val="10"/>
        <rFont val="微軟正黑體"/>
        <family val="2"/>
        <charset val="136"/>
      </rPr>
      <t>％</t>
    </r>
    <phoneticPr fontId="5" type="noConversion"/>
  </si>
  <si>
    <r>
      <rPr>
        <sz val="10"/>
        <rFont val="微軟正黑體"/>
        <family val="2"/>
        <charset val="136"/>
      </rPr>
      <t>代理收入</t>
    </r>
    <phoneticPr fontId="6" type="noConversion"/>
  </si>
  <si>
    <r>
      <rPr>
        <sz val="10"/>
        <rFont val="微軟正黑體"/>
        <family val="2"/>
        <charset val="136"/>
      </rPr>
      <t>政府補助收入</t>
    </r>
    <phoneticPr fontId="6" type="noConversion"/>
  </si>
  <si>
    <r>
      <rPr>
        <sz val="10"/>
        <rFont val="微軟正黑體"/>
        <family val="2"/>
        <charset val="136"/>
      </rPr>
      <t>什項營業收入</t>
    </r>
    <phoneticPr fontId="6" type="noConversion"/>
  </si>
  <si>
    <r>
      <rPr>
        <sz val="10"/>
        <rFont val="微軟正黑體"/>
        <family val="2"/>
        <charset val="136"/>
      </rPr>
      <t>賠償收入</t>
    </r>
    <phoneticPr fontId="6" type="noConversion"/>
  </si>
  <si>
    <r>
      <rPr>
        <sz val="10"/>
        <rFont val="微軟正黑體"/>
        <family val="2"/>
        <charset val="136"/>
      </rPr>
      <t>利息收入</t>
    </r>
    <phoneticPr fontId="6" type="noConversion"/>
  </si>
  <si>
    <r>
      <rPr>
        <sz val="10"/>
        <rFont val="微軟正黑體"/>
        <family val="2"/>
        <charset val="136"/>
      </rPr>
      <t>租賃收入</t>
    </r>
    <phoneticPr fontId="6" type="noConversion"/>
  </si>
  <si>
    <r>
      <rPr>
        <sz val="10"/>
        <rFont val="微軟正黑體"/>
        <family val="2"/>
        <charset val="136"/>
      </rPr>
      <t>什項收入</t>
    </r>
    <phoneticPr fontId="6" type="noConversion"/>
  </si>
  <si>
    <r>
      <rPr>
        <b/>
        <sz val="10"/>
        <rFont val="微軟正黑體"/>
        <family val="2"/>
        <charset val="136"/>
      </rPr>
      <t>原水費用</t>
    </r>
    <phoneticPr fontId="6" type="noConversion"/>
  </si>
  <si>
    <r>
      <rPr>
        <sz val="10"/>
        <rFont val="微軟正黑體"/>
        <family val="2"/>
        <charset val="136"/>
      </rPr>
      <t>代理費用</t>
    </r>
    <phoneticPr fontId="6" type="noConversion"/>
  </si>
  <si>
    <r>
      <rPr>
        <sz val="10"/>
        <rFont val="微軟正黑體"/>
        <family val="2"/>
        <charset val="136"/>
      </rPr>
      <t>管理費用</t>
    </r>
    <phoneticPr fontId="6" type="noConversion"/>
  </si>
  <si>
    <r>
      <rPr>
        <sz val="10"/>
        <rFont val="微軟正黑體"/>
        <family val="2"/>
        <charset val="136"/>
      </rPr>
      <t>員工訓練費用</t>
    </r>
    <phoneticPr fontId="6" type="noConversion"/>
  </si>
  <si>
    <r>
      <t>1.</t>
    </r>
    <r>
      <rPr>
        <sz val="9"/>
        <color theme="1"/>
        <rFont val="微軟正黑體"/>
        <family val="2"/>
        <charset val="136"/>
      </rPr>
      <t>用人費用減少</t>
    </r>
    <r>
      <rPr>
        <sz val="9"/>
        <color theme="1"/>
        <rFont val="Times New Roman"/>
        <family val="1"/>
      </rPr>
      <t xml:space="preserve"> 4,821 </t>
    </r>
    <r>
      <rPr>
        <sz val="9"/>
        <color theme="1"/>
        <rFont val="微軟正黑體"/>
        <family val="2"/>
        <charset val="136"/>
      </rPr>
      <t>千元，主係離退人</t>
    </r>
    <r>
      <rPr>
        <sz val="9"/>
        <color theme="1"/>
        <rFont val="Times New Roman"/>
        <family val="1"/>
      </rPr>
      <t xml:space="preserve"> </t>
    </r>
    <r>
      <rPr>
        <sz val="9"/>
        <color theme="1"/>
        <rFont val="微軟正黑體"/>
        <family val="2"/>
        <charset val="136"/>
      </rPr>
      <t xml:space="preserve">員尚未
</t>
    </r>
    <r>
      <rPr>
        <sz val="9"/>
        <color theme="1"/>
        <rFont val="Times New Roman"/>
        <family val="1"/>
      </rPr>
      <t xml:space="preserve">   </t>
    </r>
    <r>
      <rPr>
        <sz val="9"/>
        <color theme="1"/>
        <rFont val="微軟正黑體"/>
        <family val="2"/>
        <charset val="136"/>
      </rPr>
      <t xml:space="preserve">補實及新進人員敘薪較低，造成差異。其中職
</t>
    </r>
    <r>
      <rPr>
        <sz val="9"/>
        <color theme="1"/>
        <rFont val="Times New Roman"/>
        <family val="1"/>
      </rPr>
      <t xml:space="preserve">   </t>
    </r>
    <r>
      <rPr>
        <sz val="9"/>
        <color theme="1"/>
        <rFont val="微軟正黑體"/>
        <family val="2"/>
        <charset val="136"/>
      </rPr>
      <t>員薪金</t>
    </r>
    <r>
      <rPr>
        <sz val="9"/>
        <color theme="1"/>
        <rFont val="Times New Roman"/>
        <family val="1"/>
      </rPr>
      <t>(1103)</t>
    </r>
    <r>
      <rPr>
        <sz val="9"/>
        <color theme="1"/>
        <rFont val="微軟正黑體"/>
        <family val="2"/>
        <charset val="136"/>
      </rPr>
      <t>減少</t>
    </r>
    <r>
      <rPr>
        <sz val="9"/>
        <color theme="1"/>
        <rFont val="Times New Roman"/>
        <family val="1"/>
      </rPr>
      <t>2,849</t>
    </r>
    <r>
      <rPr>
        <sz val="9"/>
        <color theme="1"/>
        <rFont val="微軟正黑體"/>
        <family val="2"/>
        <charset val="136"/>
      </rPr>
      <t>千元，工員工資</t>
    </r>
    <r>
      <rPr>
        <sz val="9"/>
        <color theme="1"/>
        <rFont val="Times New Roman"/>
        <family val="1"/>
      </rPr>
      <t xml:space="preserve">(1104)
   </t>
    </r>
    <r>
      <rPr>
        <sz val="9"/>
        <color theme="1"/>
        <rFont val="微軟正黑體"/>
        <family val="2"/>
        <charset val="136"/>
      </rPr>
      <t>減少</t>
    </r>
    <r>
      <rPr>
        <sz val="9"/>
        <color theme="1"/>
        <rFont val="Times New Roman"/>
        <family val="1"/>
      </rPr>
      <t>2,721</t>
    </r>
    <r>
      <rPr>
        <sz val="9"/>
        <color theme="1"/>
        <rFont val="微軟正黑體"/>
        <family val="2"/>
        <charset val="136"/>
      </rPr>
      <t xml:space="preserve">千元。
</t>
    </r>
    <r>
      <rPr>
        <sz val="9"/>
        <color theme="1"/>
        <rFont val="Times New Roman"/>
        <family val="1"/>
      </rPr>
      <t>2.</t>
    </r>
    <r>
      <rPr>
        <sz val="9"/>
        <color theme="1"/>
        <rFont val="微軟正黑體"/>
        <family val="2"/>
        <charset val="136"/>
      </rPr>
      <t>機械及設備修護費（</t>
    </r>
    <r>
      <rPr>
        <sz val="9"/>
        <color theme="1"/>
        <rFont val="Times New Roman"/>
        <family val="1"/>
      </rPr>
      <t>2505</t>
    </r>
    <r>
      <rPr>
        <sz val="9"/>
        <color theme="1"/>
        <rFont val="微軟正黑體"/>
        <family val="2"/>
        <charset val="136"/>
      </rPr>
      <t>）減少</t>
    </r>
    <r>
      <rPr>
        <sz val="9"/>
        <color theme="1"/>
        <rFont val="Times New Roman"/>
        <family val="1"/>
      </rPr>
      <t>1,621</t>
    </r>
    <r>
      <rPr>
        <sz val="9"/>
        <color theme="1"/>
        <rFont val="微軟正黑體"/>
        <family val="2"/>
        <charset val="136"/>
      </rPr>
      <t xml:space="preserve">千元，除
</t>
    </r>
    <r>
      <rPr>
        <sz val="9"/>
        <color theme="1"/>
        <rFont val="Times New Roman"/>
        <family val="1"/>
      </rPr>
      <t xml:space="preserve">   </t>
    </r>
    <r>
      <rPr>
        <sz val="9"/>
        <color theme="1"/>
        <rFont val="微軟正黑體"/>
        <family val="2"/>
        <charset val="136"/>
      </rPr>
      <t xml:space="preserve">嚴控預算支用外，主係本年度風災減少所致。
</t>
    </r>
    <r>
      <rPr>
        <sz val="9"/>
        <color theme="1"/>
        <rFont val="Times New Roman"/>
        <family val="1"/>
      </rPr>
      <t xml:space="preserve">   </t>
    </r>
    <r>
      <rPr>
        <sz val="9"/>
        <color theme="1"/>
        <rFont val="微軟正黑體"/>
        <family val="2"/>
        <charset val="136"/>
      </rPr>
      <t>其中各項機械設備修護費</t>
    </r>
    <r>
      <rPr>
        <sz val="9"/>
        <color theme="1"/>
        <rFont val="Times New Roman"/>
        <family val="1"/>
      </rPr>
      <t>(25051304)</t>
    </r>
    <r>
      <rPr>
        <sz val="9"/>
        <color theme="1"/>
        <rFont val="微軟正黑體"/>
        <family val="2"/>
        <charset val="136"/>
      </rPr>
      <t>減少</t>
    </r>
    <r>
      <rPr>
        <sz val="9"/>
        <color theme="1"/>
        <rFont val="Times New Roman"/>
        <family val="1"/>
      </rPr>
      <t xml:space="preserve">442 </t>
    </r>
    <r>
      <rPr>
        <sz val="9"/>
        <color theme="1"/>
        <rFont val="微軟正黑體"/>
        <family val="2"/>
        <charset val="136"/>
      </rPr>
      <t xml:space="preserve">千
</t>
    </r>
    <r>
      <rPr>
        <sz val="9"/>
        <color theme="1"/>
        <rFont val="Times New Roman"/>
        <family val="1"/>
      </rPr>
      <t xml:space="preserve">   </t>
    </r>
    <r>
      <rPr>
        <sz val="9"/>
        <color theme="1"/>
        <rFont val="微軟正黑體"/>
        <family val="2"/>
        <charset val="136"/>
      </rPr>
      <t>元，管線修護費</t>
    </r>
    <r>
      <rPr>
        <sz val="9"/>
        <color theme="1"/>
        <rFont val="Times New Roman"/>
        <family val="1"/>
      </rPr>
      <t xml:space="preserve">( 25053202 ) </t>
    </r>
    <r>
      <rPr>
        <sz val="9"/>
        <color theme="1"/>
        <rFont val="微軟正黑體"/>
        <family val="2"/>
        <charset val="136"/>
      </rPr>
      <t>減少</t>
    </r>
    <r>
      <rPr>
        <sz val="9"/>
        <color theme="1"/>
        <rFont val="Times New Roman"/>
        <family val="1"/>
      </rPr>
      <t xml:space="preserve"> 278 </t>
    </r>
    <r>
      <rPr>
        <sz val="9"/>
        <color theme="1"/>
        <rFont val="微軟正黑體"/>
        <family val="2"/>
        <charset val="136"/>
      </rPr>
      <t xml:space="preserve">千元。另
</t>
    </r>
    <r>
      <rPr>
        <sz val="9"/>
        <color theme="1"/>
        <rFont val="Times New Roman"/>
        <family val="1"/>
      </rPr>
      <t xml:space="preserve">   </t>
    </r>
    <r>
      <rPr>
        <sz val="9"/>
        <color theme="1"/>
        <rFont val="微軟正黑體"/>
        <family val="2"/>
        <charset val="136"/>
      </rPr>
      <t>用戶水量計汰換經費</t>
    </r>
    <r>
      <rPr>
        <sz val="9"/>
        <color theme="1"/>
        <rFont val="Times New Roman"/>
        <family val="1"/>
      </rPr>
      <t>( 25050401 )</t>
    </r>
    <r>
      <rPr>
        <sz val="9"/>
        <color theme="1"/>
        <rFont val="微軟正黑體"/>
        <family val="2"/>
        <charset val="136"/>
      </rPr>
      <t>減少</t>
    </r>
    <r>
      <rPr>
        <sz val="9"/>
        <color theme="1"/>
        <rFont val="Times New Roman"/>
        <family val="1"/>
      </rPr>
      <t>390</t>
    </r>
    <r>
      <rPr>
        <sz val="9"/>
        <color theme="1"/>
        <rFont val="微軟正黑體"/>
        <family val="2"/>
        <charset val="136"/>
      </rPr>
      <t xml:space="preserve">千元
</t>
    </r>
    <r>
      <rPr>
        <sz val="9"/>
        <color theme="1"/>
        <rFont val="Times New Roman"/>
        <family val="1"/>
      </rPr>
      <t xml:space="preserve">   </t>
    </r>
    <r>
      <rPr>
        <sz val="9"/>
        <color theme="1"/>
        <rFont val="微軟正黑體"/>
        <family val="2"/>
        <charset val="136"/>
      </rPr>
      <t xml:space="preserve">，主係本年度汰換數減少所致。
</t>
    </r>
    <r>
      <rPr>
        <sz val="9"/>
        <color theme="1"/>
        <rFont val="Times New Roman"/>
        <family val="1"/>
      </rPr>
      <t>3.</t>
    </r>
    <r>
      <rPr>
        <sz val="9"/>
        <color theme="1"/>
        <rFont val="微軟正黑體"/>
        <family val="2"/>
        <charset val="136"/>
      </rPr>
      <t>折舊及攤銷增加</t>
    </r>
    <r>
      <rPr>
        <sz val="9"/>
        <color theme="1"/>
        <rFont val="Times New Roman"/>
        <family val="1"/>
      </rPr>
      <t>9,191</t>
    </r>
    <r>
      <rPr>
        <sz val="9"/>
        <color theme="1"/>
        <rFont val="微軟正黑體"/>
        <family val="2"/>
        <charset val="136"/>
      </rPr>
      <t xml:space="preserve">千元，主係新成功淨水場
</t>
    </r>
    <r>
      <rPr>
        <sz val="9"/>
        <color theme="1"/>
        <rFont val="Times New Roman"/>
        <family val="1"/>
      </rPr>
      <t xml:space="preserve">   </t>
    </r>
    <r>
      <rPr>
        <sz val="9"/>
        <color theme="1"/>
        <rFont val="微軟正黑體"/>
        <family val="2"/>
        <charset val="136"/>
      </rPr>
      <t xml:space="preserve">去年加入營運後，使折舊費用大增。其中機械
</t>
    </r>
    <r>
      <rPr>
        <sz val="9"/>
        <color theme="1"/>
        <rFont val="Times New Roman"/>
        <family val="1"/>
      </rPr>
      <t xml:space="preserve">   </t>
    </r>
    <r>
      <rPr>
        <sz val="9"/>
        <color theme="1"/>
        <rFont val="微軟正黑體"/>
        <family val="2"/>
        <charset val="136"/>
      </rPr>
      <t>及設備折舊（</t>
    </r>
    <r>
      <rPr>
        <sz val="9"/>
        <color theme="1"/>
        <rFont val="Times New Roman"/>
        <family val="1"/>
      </rPr>
      <t>5301</t>
    </r>
    <r>
      <rPr>
        <sz val="9"/>
        <color theme="1"/>
        <rFont val="微軟正黑體"/>
        <family val="2"/>
        <charset val="136"/>
      </rPr>
      <t>）增加</t>
    </r>
    <r>
      <rPr>
        <sz val="9"/>
        <color theme="1"/>
        <rFont val="Times New Roman"/>
        <family val="1"/>
      </rPr>
      <t>7,927</t>
    </r>
    <r>
      <rPr>
        <sz val="9"/>
        <color theme="1"/>
        <rFont val="微軟正黑體"/>
        <family val="2"/>
        <charset val="136"/>
      </rPr>
      <t xml:space="preserve">千元，一般房屋
</t>
    </r>
    <r>
      <rPr>
        <sz val="9"/>
        <color theme="1"/>
        <rFont val="Times New Roman"/>
        <family val="1"/>
      </rPr>
      <t xml:space="preserve">   </t>
    </r>
    <r>
      <rPr>
        <sz val="9"/>
        <color theme="1"/>
        <rFont val="微軟正黑體"/>
        <family val="2"/>
        <charset val="136"/>
      </rPr>
      <t>折舊（</t>
    </r>
    <r>
      <rPr>
        <sz val="9"/>
        <color theme="1"/>
        <rFont val="Times New Roman"/>
        <family val="1"/>
      </rPr>
      <t>5201</t>
    </r>
    <r>
      <rPr>
        <sz val="9"/>
        <color theme="1"/>
        <rFont val="微軟正黑體"/>
        <family val="2"/>
        <charset val="136"/>
      </rPr>
      <t>）減少</t>
    </r>
    <r>
      <rPr>
        <sz val="9"/>
        <color theme="1"/>
        <rFont val="Times New Roman"/>
        <family val="1"/>
      </rPr>
      <t>1,358</t>
    </r>
    <r>
      <rPr>
        <sz val="9"/>
        <color theme="1"/>
        <rFont val="微軟正黑體"/>
        <family val="2"/>
        <charset val="136"/>
      </rPr>
      <t>千元。</t>
    </r>
    <phoneticPr fontId="6" type="noConversion"/>
  </si>
  <si>
    <r>
      <rPr>
        <sz val="10"/>
        <rFont val="微軟正黑體"/>
        <family val="2"/>
        <charset val="136"/>
      </rPr>
      <t>主係</t>
    </r>
    <r>
      <rPr>
        <sz val="10"/>
        <rFont val="Times New Roman"/>
        <family val="1"/>
      </rPr>
      <t>WR05100103</t>
    </r>
    <r>
      <rPr>
        <sz val="10"/>
        <rFont val="微軟正黑體"/>
        <family val="2"/>
        <charset val="136"/>
      </rPr>
      <t>十區監鞚整合及介接接採購監總處系統採購案於本年度</t>
    </r>
    <r>
      <rPr>
        <sz val="10"/>
        <rFont val="Times New Roman"/>
        <family val="1"/>
      </rPr>
      <t>2</t>
    </r>
    <r>
      <rPr>
        <sz val="10"/>
        <rFont val="微軟正黑體"/>
        <family val="2"/>
        <charset val="136"/>
      </rPr>
      <t>月份入帳所致。其中委外開發設計應用軟體</t>
    </r>
    <r>
      <rPr>
        <sz val="10"/>
        <rFont val="Times New Roman"/>
        <family val="1"/>
      </rPr>
      <t>(16010501)</t>
    </r>
    <r>
      <rPr>
        <sz val="10"/>
        <rFont val="微軟正黑體"/>
        <family val="2"/>
        <charset val="136"/>
      </rPr>
      <t>入帳</t>
    </r>
    <r>
      <rPr>
        <sz val="10"/>
        <rFont val="Times New Roman"/>
        <family val="1"/>
      </rPr>
      <t>2,753</t>
    </r>
    <r>
      <rPr>
        <sz val="10"/>
        <rFont val="微軟正黑體"/>
        <family val="2"/>
        <charset val="136"/>
      </rPr>
      <t>千元，購買電腦軟體費</t>
    </r>
    <r>
      <rPr>
        <sz val="10"/>
        <rFont val="Times New Roman"/>
        <family val="1"/>
      </rPr>
      <t>(16010502)</t>
    </r>
    <r>
      <rPr>
        <sz val="10"/>
        <rFont val="微軟正黑體"/>
        <family val="2"/>
        <charset val="136"/>
      </rPr>
      <t>入帳</t>
    </r>
    <r>
      <rPr>
        <sz val="10"/>
        <rFont val="Times New Roman"/>
        <family val="1"/>
      </rPr>
      <t>648</t>
    </r>
    <r>
      <rPr>
        <sz val="10"/>
        <rFont val="微軟正黑體"/>
        <family val="2"/>
        <charset val="136"/>
      </rPr>
      <t>千元，造成差異。</t>
    </r>
    <phoneticPr fontId="5" type="noConversion"/>
  </si>
  <si>
    <t>499802</t>
    <phoneticPr fontId="6" type="noConversion"/>
  </si>
  <si>
    <r>
      <rPr>
        <sz val="9"/>
        <rFont val="微軟正黑體"/>
        <family val="2"/>
        <charset val="136"/>
      </rPr>
      <t>主係其他什項收入</t>
    </r>
    <r>
      <rPr>
        <sz val="9"/>
        <rFont val="Times New Roman"/>
        <family val="1"/>
      </rPr>
      <t>(49989806)</t>
    </r>
    <r>
      <rPr>
        <sz val="9"/>
        <rFont val="微軟正黑體"/>
        <family val="2"/>
        <charset val="136"/>
      </rPr>
      <t>增加</t>
    </r>
    <r>
      <rPr>
        <sz val="9"/>
        <rFont val="Times New Roman"/>
        <family val="1"/>
      </rPr>
      <t>2,093</t>
    </r>
    <r>
      <rPr>
        <sz val="9"/>
        <rFont val="微軟正黑體"/>
        <family val="2"/>
        <charset val="136"/>
      </rPr>
      <t>千元，主因本期認列</t>
    </r>
    <r>
      <rPr>
        <sz val="9"/>
        <rFont val="Times New Roman"/>
        <family val="1"/>
      </rPr>
      <t>12</t>
    </r>
    <r>
      <rPr>
        <sz val="9"/>
        <rFont val="微軟正黑體"/>
        <family val="2"/>
        <charset val="136"/>
      </rPr>
      <t>件代辦工程服務費約</t>
    </r>
    <r>
      <rPr>
        <sz val="9"/>
        <rFont val="Times New Roman"/>
        <family val="1"/>
      </rPr>
      <t>2,198</t>
    </r>
    <r>
      <rPr>
        <sz val="9"/>
        <rFont val="微軟正黑體"/>
        <family val="2"/>
        <charset val="136"/>
      </rPr>
      <t>千元元轉入其他什項收入，造成差異。</t>
    </r>
    <phoneticPr fontId="6" type="noConversion"/>
  </si>
  <si>
    <r>
      <t>1.</t>
    </r>
    <r>
      <rPr>
        <sz val="9"/>
        <color theme="1"/>
        <rFont val="微軟正黑體"/>
        <family val="2"/>
        <charset val="136"/>
      </rPr>
      <t>基本費收入</t>
    </r>
    <r>
      <rPr>
        <sz val="9"/>
        <color theme="1"/>
        <rFont val="Times New Roman"/>
        <family val="1"/>
      </rPr>
      <t>(41010501)</t>
    </r>
    <r>
      <rPr>
        <sz val="9"/>
        <color theme="1"/>
        <rFont val="微軟正黑體"/>
        <family val="2"/>
        <charset val="136"/>
      </rPr>
      <t>增加</t>
    </r>
    <r>
      <rPr>
        <sz val="9"/>
        <color theme="1"/>
        <rFont val="Times New Roman"/>
        <family val="1"/>
      </rPr>
      <t>145</t>
    </r>
    <r>
      <rPr>
        <sz val="9"/>
        <color theme="1"/>
        <rFont val="微軟正黑體"/>
        <family val="2"/>
        <charset val="136"/>
      </rPr>
      <t xml:space="preserve">千元，主係用
</t>
    </r>
    <r>
      <rPr>
        <sz val="9"/>
        <color theme="1"/>
        <rFont val="Times New Roman"/>
        <family val="1"/>
      </rPr>
      <t xml:space="preserve">   </t>
    </r>
    <r>
      <rPr>
        <sz val="9"/>
        <color theme="1"/>
        <rFont val="微軟正黑體"/>
        <family val="2"/>
        <charset val="136"/>
      </rPr>
      <t xml:space="preserve">戶數增加所致。
</t>
    </r>
    <r>
      <rPr>
        <sz val="9"/>
        <color theme="1"/>
        <rFont val="Times New Roman"/>
        <family val="1"/>
      </rPr>
      <t>2.</t>
    </r>
    <r>
      <rPr>
        <sz val="9"/>
        <color theme="1"/>
        <rFont val="微軟正黑體"/>
        <family val="2"/>
        <charset val="136"/>
      </rPr>
      <t>售水收入</t>
    </r>
    <r>
      <rPr>
        <sz val="9"/>
        <color theme="1"/>
        <rFont val="Times New Roman"/>
        <family val="1"/>
      </rPr>
      <t>(41010502)</t>
    </r>
    <r>
      <rPr>
        <sz val="9"/>
        <color theme="1"/>
        <rFont val="微軟正黑體"/>
        <family val="2"/>
        <charset val="136"/>
      </rPr>
      <t>增減少</t>
    </r>
    <r>
      <rPr>
        <sz val="9"/>
        <color theme="1"/>
        <rFont val="Times New Roman"/>
        <family val="1"/>
      </rPr>
      <t>3,301</t>
    </r>
    <r>
      <rPr>
        <sz val="9"/>
        <color theme="1"/>
        <rFont val="微軟正黑體"/>
        <family val="2"/>
        <charset val="136"/>
      </rPr>
      <t xml:space="preserve">千元，主係
</t>
    </r>
    <r>
      <rPr>
        <sz val="9"/>
        <color theme="1"/>
        <rFont val="Times New Roman"/>
        <family val="1"/>
      </rPr>
      <t xml:space="preserve">   </t>
    </r>
    <r>
      <rPr>
        <sz val="9"/>
        <color theme="1"/>
        <rFont val="微軟正黑體"/>
        <family val="2"/>
        <charset val="136"/>
      </rPr>
      <t xml:space="preserve">本年度陸客及國內觀光人次大減，用水人數減
</t>
    </r>
    <r>
      <rPr>
        <sz val="9"/>
        <color theme="1"/>
        <rFont val="Times New Roman"/>
        <family val="1"/>
      </rPr>
      <t xml:space="preserve">   </t>
    </r>
    <r>
      <rPr>
        <sz val="9"/>
        <color theme="1"/>
        <rFont val="微軟正黑體"/>
        <family val="2"/>
        <charset val="136"/>
      </rPr>
      <t>少，致無法完成目標預算數。</t>
    </r>
    <phoneticPr fontId="6" type="noConversion"/>
  </si>
  <si>
    <r>
      <rPr>
        <sz val="9"/>
        <color theme="1"/>
        <rFont val="微軟正黑體"/>
        <family val="2"/>
        <charset val="136"/>
      </rPr>
      <t>代理修護案件入帳費用減少，按實際需求支用。</t>
    </r>
    <phoneticPr fontId="6" type="noConversion"/>
  </si>
  <si>
    <r>
      <t>1.</t>
    </r>
    <r>
      <rPr>
        <sz val="9"/>
        <color theme="1"/>
        <rFont val="微軟正黑體"/>
        <family val="2"/>
        <charset val="136"/>
      </rPr>
      <t>基本費收入</t>
    </r>
    <r>
      <rPr>
        <sz val="9"/>
        <color theme="1"/>
        <rFont val="Times New Roman"/>
        <family val="1"/>
      </rPr>
      <t>(41010501)</t>
    </r>
    <r>
      <rPr>
        <sz val="9"/>
        <color theme="1"/>
        <rFont val="微軟正黑體"/>
        <family val="2"/>
        <charset val="136"/>
      </rPr>
      <t>增加</t>
    </r>
    <r>
      <rPr>
        <sz val="9"/>
        <color theme="1"/>
        <rFont val="Times New Roman"/>
        <family val="1"/>
      </rPr>
      <t>410</t>
    </r>
    <r>
      <rPr>
        <sz val="9"/>
        <color theme="1"/>
        <rFont val="微軟正黑體"/>
        <family val="2"/>
        <charset val="136"/>
      </rPr>
      <t xml:space="preserve">千元，主係用戶數增
</t>
    </r>
    <r>
      <rPr>
        <sz val="9"/>
        <color theme="1"/>
        <rFont val="Times New Roman"/>
        <family val="1"/>
      </rPr>
      <t xml:space="preserve">   </t>
    </r>
    <r>
      <rPr>
        <sz val="9"/>
        <color theme="1"/>
        <rFont val="微軟正黑體"/>
        <family val="2"/>
        <charset val="136"/>
      </rPr>
      <t xml:space="preserve">加所致。
</t>
    </r>
    <r>
      <rPr>
        <sz val="9"/>
        <color theme="1"/>
        <rFont val="Times New Roman"/>
        <family val="1"/>
      </rPr>
      <t>2.</t>
    </r>
    <r>
      <rPr>
        <sz val="9"/>
        <color theme="1"/>
        <rFont val="微軟正黑體"/>
        <family val="2"/>
        <charset val="136"/>
      </rPr>
      <t>售水收入</t>
    </r>
    <r>
      <rPr>
        <sz val="9"/>
        <color theme="1"/>
        <rFont val="Times New Roman"/>
        <family val="1"/>
      </rPr>
      <t>(41010502)</t>
    </r>
    <r>
      <rPr>
        <sz val="9"/>
        <color theme="1"/>
        <rFont val="微軟正黑體"/>
        <family val="2"/>
        <charset val="136"/>
      </rPr>
      <t>減少</t>
    </r>
    <r>
      <rPr>
        <sz val="9"/>
        <color theme="1"/>
        <rFont val="Times New Roman"/>
        <family val="1"/>
      </rPr>
      <t>107</t>
    </r>
    <r>
      <rPr>
        <sz val="9"/>
        <color theme="1"/>
        <rFont val="微軟正黑體"/>
        <family val="2"/>
        <charset val="136"/>
      </rPr>
      <t xml:space="preserve">千元，主係本年度陸客
</t>
    </r>
    <r>
      <rPr>
        <sz val="9"/>
        <color theme="1"/>
        <rFont val="Times New Roman"/>
        <family val="1"/>
      </rPr>
      <t xml:space="preserve">   </t>
    </r>
    <r>
      <rPr>
        <sz val="9"/>
        <color theme="1"/>
        <rFont val="微軟正黑體"/>
        <family val="2"/>
        <charset val="136"/>
      </rPr>
      <t>及國內觀光人次大減，</t>
    </r>
    <r>
      <rPr>
        <sz val="9"/>
        <color theme="1"/>
        <rFont val="Times New Roman"/>
        <family val="1"/>
      </rPr>
      <t xml:space="preserve"> </t>
    </r>
    <r>
      <rPr>
        <sz val="9"/>
        <color theme="1"/>
        <rFont val="微軟正黑體"/>
        <family val="2"/>
        <charset val="136"/>
      </rPr>
      <t xml:space="preserve">用水人數減少，用水量減少
</t>
    </r>
    <r>
      <rPr>
        <sz val="9"/>
        <color theme="1"/>
        <rFont val="Times New Roman"/>
        <family val="1"/>
      </rPr>
      <t xml:space="preserve">   </t>
    </r>
    <r>
      <rPr>
        <sz val="9"/>
        <color theme="1"/>
        <rFont val="微軟正黑體"/>
        <family val="2"/>
        <charset val="136"/>
      </rPr>
      <t>，造成差異。</t>
    </r>
    <phoneticPr fontId="6" type="noConversion"/>
  </si>
  <si>
    <r>
      <rPr>
        <sz val="9"/>
        <rFont val="微軟正黑體"/>
        <family val="2"/>
        <charset val="136"/>
      </rPr>
      <t>主係除受景氣波動影響，台東市本年度建案較去年少，致本期案件較上年同期略少外，另上年同期有多件新裝用戶的管線長度較長，致本期收入相對減少。</t>
    </r>
    <phoneticPr fontId="6" type="noConversion"/>
  </si>
  <si>
    <r>
      <rPr>
        <sz val="9"/>
        <rFont val="微軟正黑體"/>
        <family val="2"/>
        <charset val="136"/>
      </rPr>
      <t>主係接水費收入</t>
    </r>
    <r>
      <rPr>
        <sz val="9"/>
        <rFont val="Times New Roman"/>
        <family val="1"/>
      </rPr>
      <t>(41989802)</t>
    </r>
    <r>
      <rPr>
        <sz val="9"/>
        <rFont val="微軟正黑體"/>
        <family val="2"/>
        <charset val="136"/>
      </rPr>
      <t>減少</t>
    </r>
    <r>
      <rPr>
        <sz val="9"/>
        <rFont val="Times New Roman"/>
        <family val="1"/>
      </rPr>
      <t>62</t>
    </r>
    <r>
      <rPr>
        <sz val="9"/>
        <rFont val="微軟正黑體"/>
        <family val="2"/>
        <charset val="136"/>
      </rPr>
      <t>千元。</t>
    </r>
    <phoneticPr fontId="6" type="noConversion"/>
  </si>
  <si>
    <r>
      <rPr>
        <sz val="9"/>
        <rFont val="微軟正黑體"/>
        <family val="2"/>
        <charset val="136"/>
      </rPr>
      <t>本處新進人員人數增加，整理閒置房舍空間為宿舍供住宿使用，造成收入增加。</t>
    </r>
    <phoneticPr fontId="6" type="noConversion"/>
  </si>
  <si>
    <r>
      <rPr>
        <sz val="9"/>
        <rFont val="微軟正黑體"/>
        <family val="2"/>
        <charset val="136"/>
      </rPr>
      <t>主因本期認列</t>
    </r>
    <r>
      <rPr>
        <sz val="9"/>
        <rFont val="Times New Roman"/>
        <family val="1"/>
      </rPr>
      <t>12</t>
    </r>
    <r>
      <rPr>
        <sz val="9"/>
        <rFont val="微軟正黑體"/>
        <family val="2"/>
        <charset val="136"/>
      </rPr>
      <t>件代辦工程服務費約</t>
    </r>
    <r>
      <rPr>
        <sz val="9"/>
        <rFont val="Times New Roman"/>
        <family val="1"/>
      </rPr>
      <t>2,198</t>
    </r>
    <r>
      <rPr>
        <sz val="9"/>
        <rFont val="微軟正黑體"/>
        <family val="2"/>
        <charset val="136"/>
      </rPr>
      <t>千元轉入其他什項收入</t>
    </r>
    <r>
      <rPr>
        <sz val="9"/>
        <rFont val="Times New Roman"/>
        <family val="1"/>
      </rPr>
      <t>(49989806)</t>
    </r>
    <r>
      <rPr>
        <sz val="9"/>
        <rFont val="微軟正黑體"/>
        <family val="2"/>
        <charset val="136"/>
      </rPr>
      <t>，造成差異。</t>
    </r>
    <phoneticPr fontId="6" type="noConversion"/>
  </si>
  <si>
    <r>
      <rPr>
        <sz val="9"/>
        <color theme="1"/>
        <rFont val="微軟正黑體"/>
        <family val="2"/>
        <charset val="136"/>
      </rPr>
      <t>主係本年度派訓人員增加所致。</t>
    </r>
    <phoneticPr fontId="6" type="noConversion"/>
  </si>
  <si>
    <r>
      <rPr>
        <sz val="9"/>
        <color theme="1"/>
        <rFont val="微軟正黑體"/>
        <family val="2"/>
        <charset val="136"/>
      </rPr>
      <t>上年度無發生事項，造成差異。</t>
    </r>
    <phoneticPr fontId="6" type="noConversion"/>
  </si>
  <si>
    <r>
      <rPr>
        <sz val="9"/>
        <color theme="1"/>
        <rFont val="微軟正黑體"/>
        <family val="2"/>
        <charset val="136"/>
      </rPr>
      <t>主係本年度增加報廢用戶外線一批約</t>
    </r>
    <r>
      <rPr>
        <sz val="9"/>
        <color theme="1"/>
        <rFont val="Times New Roman"/>
        <family val="1"/>
      </rPr>
      <t>400</t>
    </r>
    <r>
      <rPr>
        <sz val="9"/>
        <color theme="1"/>
        <rFont val="微軟正黑體"/>
        <family val="2"/>
        <charset val="136"/>
      </rPr>
      <t>餘萬元，造成差異。</t>
    </r>
    <phoneticPr fontId="6" type="noConversion"/>
  </si>
  <si>
    <r>
      <rPr>
        <sz val="9"/>
        <rFont val="微軟正黑體"/>
        <family val="2"/>
        <charset val="136"/>
      </rPr>
      <t>主係代徵廢棄物處理手續費收入</t>
    </r>
    <r>
      <rPr>
        <sz val="9"/>
        <rFont val="Times New Roman"/>
        <family val="1"/>
      </rPr>
      <t>(41980301)</t>
    </r>
    <r>
      <rPr>
        <sz val="9"/>
        <rFont val="微軟正黑體"/>
        <family val="2"/>
        <charset val="136"/>
      </rPr>
      <t>增加</t>
    </r>
    <r>
      <rPr>
        <sz val="9"/>
        <rFont val="Times New Roman"/>
        <family val="1"/>
      </rPr>
      <t>640</t>
    </r>
    <r>
      <rPr>
        <sz val="9"/>
        <rFont val="微軟正黑體"/>
        <family val="2"/>
        <charset val="136"/>
      </rPr>
      <t>千元。</t>
    </r>
    <phoneticPr fontId="6" type="noConversion"/>
  </si>
  <si>
    <r>
      <t>1.</t>
    </r>
    <r>
      <rPr>
        <sz val="9"/>
        <rFont val="微軟正黑體"/>
        <family val="2"/>
        <charset val="136"/>
      </rPr>
      <t>資產性政府補助收入</t>
    </r>
    <r>
      <rPr>
        <sz val="9"/>
        <rFont val="Times New Roman"/>
        <family val="1"/>
      </rPr>
      <t>(41980401)</t>
    </r>
    <r>
      <rPr>
        <sz val="9"/>
        <rFont val="微軟正黑體"/>
        <family val="2"/>
        <charset val="136"/>
      </rPr>
      <t>增加</t>
    </r>
    <r>
      <rPr>
        <sz val="9"/>
        <rFont val="Times New Roman"/>
        <family val="1"/>
      </rPr>
      <t>206</t>
    </r>
    <r>
      <rPr>
        <sz val="9"/>
        <rFont val="微軟正黑體"/>
        <family val="2"/>
        <charset val="136"/>
      </rPr>
      <t>千元，主係
   本年度代辦工程共</t>
    </r>
    <r>
      <rPr>
        <sz val="9"/>
        <rFont val="Times New Roman"/>
        <family val="1"/>
      </rPr>
      <t>12</t>
    </r>
    <r>
      <rPr>
        <sz val="9"/>
        <rFont val="微軟正黑體"/>
        <family val="2"/>
        <charset val="136"/>
      </rPr>
      <t xml:space="preserve">件入財產帳，使遞延收入轉資
   產性政府補助收入增加。
</t>
    </r>
    <r>
      <rPr>
        <sz val="9"/>
        <rFont val="Times New Roman"/>
        <family val="1"/>
      </rPr>
      <t>2.</t>
    </r>
    <r>
      <rPr>
        <sz val="9"/>
        <rFont val="微軟正黑體"/>
        <family val="2"/>
        <charset val="136"/>
      </rPr>
      <t>離島虧損補助收入</t>
    </r>
    <r>
      <rPr>
        <sz val="9"/>
        <rFont val="Times New Roman"/>
        <family val="1"/>
      </rPr>
      <t>(41980403)</t>
    </r>
    <r>
      <rPr>
        <sz val="9"/>
        <rFont val="微軟正黑體"/>
        <family val="2"/>
        <charset val="136"/>
      </rPr>
      <t>增加</t>
    </r>
    <r>
      <rPr>
        <sz val="9"/>
        <rFont val="Times New Roman"/>
        <family val="1"/>
      </rPr>
      <t>769</t>
    </r>
    <r>
      <rPr>
        <sz val="9"/>
        <rFont val="微軟正黑體"/>
        <family val="2"/>
        <charset val="136"/>
      </rPr>
      <t>千元。</t>
    </r>
    <phoneticPr fontId="6" type="noConversion"/>
  </si>
  <si>
    <r>
      <rPr>
        <sz val="9"/>
        <color theme="1"/>
        <rFont val="微軟正黑體"/>
        <family val="2"/>
        <charset val="136"/>
      </rPr>
      <t>定作工程罰款收入</t>
    </r>
    <r>
      <rPr>
        <sz val="9"/>
        <color theme="1"/>
        <rFont val="Times New Roman"/>
        <family val="1"/>
      </rPr>
      <t>(49980201)</t>
    </r>
    <r>
      <rPr>
        <sz val="9"/>
        <color theme="1"/>
        <rFont val="微軟正黑體"/>
        <family val="2"/>
        <charset val="136"/>
      </rPr>
      <t>減少</t>
    </r>
    <r>
      <rPr>
        <sz val="9"/>
        <color theme="1"/>
        <rFont val="Times New Roman"/>
        <family val="1"/>
      </rPr>
      <t>244</t>
    </r>
    <r>
      <rPr>
        <sz val="9"/>
        <color theme="1"/>
        <rFont val="微軟正黑體"/>
        <family val="2"/>
        <charset val="136"/>
      </rPr>
      <t xml:space="preserve">千元，主係本期工程違約罰款案件增加，致造成差異。
</t>
    </r>
    <phoneticPr fontId="6" type="noConversion"/>
  </si>
  <si>
    <r>
      <t>1.</t>
    </r>
    <r>
      <rPr>
        <sz val="9"/>
        <rFont val="微軟正黑體"/>
        <family val="2"/>
        <charset val="136"/>
      </rPr>
      <t>用人費用減少</t>
    </r>
    <r>
      <rPr>
        <sz val="9"/>
        <rFont val="Times New Roman"/>
        <family val="1"/>
      </rPr>
      <t>439</t>
    </r>
    <r>
      <rPr>
        <sz val="9"/>
        <rFont val="微軟正黑體"/>
        <family val="2"/>
        <charset val="136"/>
      </rPr>
      <t xml:space="preserve">千元，主係離退人員尚未補實及新
   進人員敘薪較低，造成差異。
</t>
    </r>
    <r>
      <rPr>
        <sz val="9"/>
        <rFont val="Times New Roman"/>
        <family val="1"/>
      </rPr>
      <t>2.</t>
    </r>
    <r>
      <rPr>
        <sz val="9"/>
        <rFont val="微軟正黑體"/>
        <family val="2"/>
        <charset val="136"/>
      </rPr>
      <t>動力費用（</t>
    </r>
    <r>
      <rPr>
        <sz val="9"/>
        <rFont val="Times New Roman"/>
        <family val="1"/>
      </rPr>
      <t>2101</t>
    </r>
    <r>
      <rPr>
        <sz val="9"/>
        <rFont val="微軟正黑體"/>
        <family val="2"/>
        <charset val="136"/>
      </rPr>
      <t>）減少</t>
    </r>
    <r>
      <rPr>
        <sz val="9"/>
        <rFont val="Times New Roman"/>
        <family val="1"/>
      </rPr>
      <t>1,103</t>
    </r>
    <r>
      <rPr>
        <sz val="9"/>
        <rFont val="微軟正黑體"/>
        <family val="2"/>
        <charset val="136"/>
      </rPr>
      <t>千元，主係台東今年度
   雨水充足，使得地面水源豐沛，停抽</t>
    </r>
    <r>
      <rPr>
        <sz val="9"/>
        <rFont val="Times New Roman"/>
        <family val="1"/>
      </rPr>
      <t xml:space="preserve"> </t>
    </r>
    <r>
      <rPr>
        <sz val="9"/>
        <rFont val="微軟正黑體"/>
        <family val="2"/>
        <charset val="136"/>
      </rPr>
      <t xml:space="preserve">部份市區深井
   ，用電量隨之降低。 另除成功所因新成功場加入營
   運用電增加外，餘各所均減少。
</t>
    </r>
    <r>
      <rPr>
        <sz val="9"/>
        <rFont val="Times New Roman"/>
        <family val="1"/>
      </rPr>
      <t>3.</t>
    </r>
    <r>
      <rPr>
        <sz val="9"/>
        <rFont val="微軟正黑體"/>
        <family val="2"/>
        <charset val="136"/>
      </rPr>
      <t>機械及設備修護費（</t>
    </r>
    <r>
      <rPr>
        <sz val="9"/>
        <rFont val="Times New Roman"/>
        <family val="1"/>
      </rPr>
      <t>2505</t>
    </r>
    <r>
      <rPr>
        <sz val="9"/>
        <rFont val="微軟正黑體"/>
        <family val="2"/>
        <charset val="136"/>
      </rPr>
      <t>）減少</t>
    </r>
    <r>
      <rPr>
        <sz val="9"/>
        <rFont val="Times New Roman"/>
        <family val="1"/>
      </rPr>
      <t>2,500</t>
    </r>
    <r>
      <rPr>
        <sz val="9"/>
        <rFont val="微軟正黑體"/>
        <family val="2"/>
        <charset val="136"/>
      </rPr>
      <t>千元，</t>
    </r>
    <r>
      <rPr>
        <sz val="8.8000000000000007"/>
        <rFont val="微軟正黑體"/>
        <family val="2"/>
        <charset val="136"/>
      </rPr>
      <t>主係上
   年度風災頻繁，使取水口損壞嚴重，而 本年度風災
   減少，致構造物設備修護費大幅減少</t>
    </r>
    <r>
      <rPr>
        <sz val="8.8000000000000007"/>
        <rFont val="Times New Roman"/>
        <family val="1"/>
      </rPr>
      <t>2,454</t>
    </r>
    <r>
      <rPr>
        <sz val="8.8000000000000007"/>
        <rFont val="微軟正黑體"/>
        <family val="2"/>
        <charset val="136"/>
      </rPr>
      <t xml:space="preserve">千元，造
   成差異。
</t>
    </r>
    <r>
      <rPr>
        <sz val="8.8000000000000007"/>
        <rFont val="Times New Roman"/>
        <family val="1"/>
      </rPr>
      <t>4.</t>
    </r>
    <r>
      <rPr>
        <sz val="8.8000000000000007"/>
        <rFont val="微軟正黑體"/>
        <family val="2"/>
        <charset val="136"/>
      </rPr>
      <t>工程及管理諮詢服務費（</t>
    </r>
    <r>
      <rPr>
        <sz val="8.8000000000000007"/>
        <rFont val="Times New Roman"/>
        <family val="1"/>
      </rPr>
      <t>2804</t>
    </r>
    <r>
      <rPr>
        <sz val="8.8000000000000007"/>
        <rFont val="微軟正黑體"/>
        <family val="2"/>
        <charset val="136"/>
      </rPr>
      <t>）減少</t>
    </r>
    <r>
      <rPr>
        <sz val="8.8000000000000007"/>
        <rFont val="Times New Roman"/>
        <family val="1"/>
      </rPr>
      <t>1,464</t>
    </r>
    <r>
      <rPr>
        <sz val="8.8000000000000007"/>
        <rFont val="微軟正黑體"/>
        <family val="2"/>
        <charset val="136"/>
      </rPr>
      <t>千元，主
   係上年度支用酬勤水庫集水區圖資製作</t>
    </r>
    <r>
      <rPr>
        <sz val="8.8000000000000007"/>
        <rFont val="Times New Roman"/>
        <family val="1"/>
      </rPr>
      <t xml:space="preserve"> </t>
    </r>
    <r>
      <rPr>
        <sz val="8.8000000000000007"/>
        <rFont val="微軟正黑體"/>
        <family val="2"/>
        <charset val="136"/>
      </rPr>
      <t>與查證作業
   委託服務費</t>
    </r>
    <r>
      <rPr>
        <sz val="8.8000000000000007"/>
        <rFont val="Times New Roman"/>
        <family val="1"/>
      </rPr>
      <t>867</t>
    </r>
    <r>
      <rPr>
        <sz val="8.8000000000000007"/>
        <rFont val="微軟正黑體"/>
        <family val="2"/>
        <charset val="136"/>
      </rPr>
      <t>千元，及太麻里系統</t>
    </r>
    <r>
      <rPr>
        <sz val="8.8000000000000007"/>
        <rFont val="Times New Roman"/>
        <family val="1"/>
      </rPr>
      <t>~</t>
    </r>
    <r>
      <rPr>
        <sz val="8.8000000000000007"/>
        <rFont val="微軟正黑體"/>
        <family val="2"/>
        <charset val="136"/>
      </rPr>
      <t>新興試探井工
   程增加了</t>
    </r>
    <r>
      <rPr>
        <sz val="8.8000000000000007"/>
        <rFont val="Times New Roman"/>
        <family val="1"/>
      </rPr>
      <t>691</t>
    </r>
    <r>
      <rPr>
        <sz val="8.8000000000000007"/>
        <rFont val="微軟正黑體"/>
        <family val="2"/>
        <charset val="136"/>
      </rPr>
      <t>千元，本年度則</t>
    </r>
    <r>
      <rPr>
        <sz val="8.8000000000000007"/>
        <rFont val="微軟正黑體"/>
        <family val="2"/>
        <charset val="136"/>
      </rPr>
      <t>無，造成差異。</t>
    </r>
    <r>
      <rPr>
        <sz val="9"/>
        <rFont val="Times New Roman"/>
        <family val="1"/>
      </rPr>
      <t xml:space="preserve">
</t>
    </r>
    <phoneticPr fontId="6" type="noConversion"/>
  </si>
  <si>
    <r>
      <t>1.</t>
    </r>
    <r>
      <rPr>
        <sz val="9"/>
        <rFont val="微軟正黑體"/>
        <family val="2"/>
        <charset val="136"/>
      </rPr>
      <t>機械及設備修護費（</t>
    </r>
    <r>
      <rPr>
        <sz val="9"/>
        <rFont val="Times New Roman"/>
        <family val="1"/>
      </rPr>
      <t>2505</t>
    </r>
    <r>
      <rPr>
        <sz val="9"/>
        <rFont val="微軟正黑體"/>
        <family val="2"/>
        <charset val="136"/>
      </rPr>
      <t>）減少</t>
    </r>
    <r>
      <rPr>
        <sz val="9"/>
        <rFont val="Times New Roman"/>
        <family val="1"/>
      </rPr>
      <t>1,621</t>
    </r>
    <r>
      <rPr>
        <sz val="9"/>
        <rFont val="微軟正黑體"/>
        <family val="2"/>
        <charset val="136"/>
      </rPr>
      <t>千元，主係用
   戶水量計汰換經費</t>
    </r>
    <r>
      <rPr>
        <sz val="9"/>
        <rFont val="Times New Roman"/>
        <family val="1"/>
      </rPr>
      <t>(25050401 )</t>
    </r>
    <r>
      <rPr>
        <sz val="9"/>
        <rFont val="微軟正黑體"/>
        <family val="2"/>
        <charset val="136"/>
      </rPr>
      <t>減少</t>
    </r>
    <r>
      <rPr>
        <sz val="9"/>
        <rFont val="Times New Roman"/>
        <family val="1"/>
      </rPr>
      <t>2,811</t>
    </r>
    <r>
      <rPr>
        <sz val="9"/>
        <rFont val="微軟正黑體"/>
        <family val="2"/>
        <charset val="136"/>
      </rPr>
      <t xml:space="preserve">千元，主係
   本年度汰換數減少所致。
</t>
    </r>
    <r>
      <rPr>
        <sz val="9"/>
        <rFont val="Times New Roman"/>
        <family val="1"/>
      </rPr>
      <t>2.</t>
    </r>
    <r>
      <rPr>
        <sz val="9"/>
        <rFont val="微軟正黑體"/>
        <family val="2"/>
        <charset val="136"/>
      </rPr>
      <t>機械及設備折舊（</t>
    </r>
    <r>
      <rPr>
        <sz val="9"/>
        <rFont val="Times New Roman"/>
        <family val="1"/>
      </rPr>
      <t>5301</t>
    </r>
    <r>
      <rPr>
        <sz val="9"/>
        <rFont val="微軟正黑體"/>
        <family val="2"/>
        <charset val="136"/>
      </rPr>
      <t xml:space="preserve">）增加 </t>
    </r>
    <r>
      <rPr>
        <sz val="9"/>
        <rFont val="Times New Roman"/>
        <family val="1"/>
      </rPr>
      <t>17,156</t>
    </r>
    <r>
      <rPr>
        <sz val="9"/>
        <rFont val="微軟正黑體"/>
        <family val="2"/>
        <charset val="136"/>
      </rPr>
      <t>元，主係新成
   功淨水場及管汰增加等入財產所致。</t>
    </r>
    <phoneticPr fontId="6" type="noConversion"/>
  </si>
  <si>
    <r>
      <t>1.</t>
    </r>
    <r>
      <rPr>
        <sz val="9"/>
        <rFont val="微軟正黑體"/>
        <family val="2"/>
        <charset val="136"/>
      </rPr>
      <t>主係用人費用減少</t>
    </r>
    <r>
      <rPr>
        <sz val="9"/>
        <rFont val="Times New Roman"/>
        <family val="1"/>
      </rPr>
      <t>814</t>
    </r>
    <r>
      <rPr>
        <sz val="9"/>
        <rFont val="微軟正黑體"/>
        <family val="2"/>
        <charset val="136"/>
      </rPr>
      <t>千元所致。及新裝工程委外經
   費增加</t>
    </r>
    <r>
      <rPr>
        <sz val="9"/>
        <rFont val="Times New Roman"/>
        <family val="1"/>
      </rPr>
      <t>265</t>
    </r>
    <r>
      <rPr>
        <sz val="9"/>
        <rFont val="微軟正黑體"/>
        <family val="2"/>
        <charset val="136"/>
      </rPr>
      <t xml:space="preserve">千元，本項成本仍減少，造成差異。
</t>
    </r>
    <r>
      <rPr>
        <sz val="9"/>
        <rFont val="Times New Roman"/>
        <family val="1"/>
      </rPr>
      <t>2.</t>
    </r>
    <r>
      <rPr>
        <sz val="9"/>
        <rFont val="微軟正黑體"/>
        <family val="2"/>
        <charset val="136"/>
      </rPr>
      <t>外包費用（</t>
    </r>
    <r>
      <rPr>
        <sz val="9"/>
        <rFont val="Times New Roman"/>
        <family val="1"/>
      </rPr>
      <t>2709</t>
    </r>
    <r>
      <rPr>
        <sz val="9"/>
        <rFont val="微軟正黑體"/>
        <family val="2"/>
        <charset val="136"/>
      </rPr>
      <t>）增加</t>
    </r>
    <r>
      <rPr>
        <sz val="9"/>
        <rFont val="Times New Roman"/>
        <family val="1"/>
      </rPr>
      <t>141</t>
    </r>
    <r>
      <rPr>
        <sz val="9"/>
        <rFont val="微軟正黑體"/>
        <family val="2"/>
        <charset val="136"/>
      </rPr>
      <t>千元，主係原本均自辦新
   裝案件的成功所及池上所本年度均有部份新裝案件
   委外辦理，造成新裝工程委外經費（</t>
    </r>
    <r>
      <rPr>
        <sz val="9"/>
        <rFont val="Times New Roman"/>
        <family val="1"/>
      </rPr>
      <t>27090401</t>
    </r>
    <r>
      <rPr>
        <sz val="9"/>
        <rFont val="微軟正黑體"/>
        <family val="2"/>
        <charset val="136"/>
      </rPr>
      <t>）增
   加</t>
    </r>
    <r>
      <rPr>
        <sz val="9"/>
        <rFont val="Times New Roman"/>
        <family val="1"/>
      </rPr>
      <t xml:space="preserve"> 515 </t>
    </r>
    <r>
      <rPr>
        <sz val="9"/>
        <rFont val="微軟正黑體"/>
        <family val="2"/>
        <charset val="136"/>
      </rPr>
      <t>千元。另委託路權單位路修費（</t>
    </r>
    <r>
      <rPr>
        <sz val="9"/>
        <rFont val="Times New Roman"/>
        <family val="1"/>
      </rPr>
      <t>27090409</t>
    </r>
    <r>
      <rPr>
        <sz val="9"/>
        <rFont val="微軟正黑體"/>
        <family val="2"/>
        <charset val="136"/>
      </rPr>
      <t>）
   減少</t>
    </r>
    <r>
      <rPr>
        <sz val="9"/>
        <rFont val="Times New Roman"/>
        <family val="1"/>
      </rPr>
      <t>374</t>
    </r>
    <r>
      <rPr>
        <sz val="9"/>
        <rFont val="微軟正黑體"/>
        <family val="2"/>
        <charset val="136"/>
      </rPr>
      <t xml:space="preserve">千元。
</t>
    </r>
    <r>
      <rPr>
        <sz val="9"/>
        <rFont val="Times New Roman"/>
        <family val="1"/>
      </rPr>
      <t>3.</t>
    </r>
    <r>
      <rPr>
        <sz val="9"/>
        <rFont val="微軟正黑體"/>
        <family val="2"/>
        <charset val="136"/>
      </rPr>
      <t>物料（</t>
    </r>
    <r>
      <rPr>
        <sz val="9"/>
        <rFont val="Times New Roman"/>
        <family val="1"/>
      </rPr>
      <t>3102</t>
    </r>
    <r>
      <rPr>
        <sz val="9"/>
        <rFont val="微軟正黑體"/>
        <family val="2"/>
        <charset val="136"/>
      </rPr>
      <t>）增加</t>
    </r>
    <r>
      <rPr>
        <sz val="9"/>
        <rFont val="Times New Roman"/>
        <family val="1"/>
      </rPr>
      <t>293</t>
    </r>
    <r>
      <rPr>
        <sz val="9"/>
        <rFont val="微軟正黑體"/>
        <family val="2"/>
        <charset val="136"/>
      </rPr>
      <t>千元。</t>
    </r>
    <phoneticPr fontId="6" type="noConversion"/>
  </si>
  <si>
    <r>
      <t>1.</t>
    </r>
    <r>
      <rPr>
        <sz val="9"/>
        <color theme="1"/>
        <rFont val="微軟正黑體"/>
        <family val="2"/>
        <charset val="136"/>
      </rPr>
      <t>用人費用增加</t>
    </r>
    <r>
      <rPr>
        <sz val="9"/>
        <color theme="1"/>
        <rFont val="Times New Roman"/>
        <family val="1"/>
      </rPr>
      <t xml:space="preserve"> 228</t>
    </r>
    <r>
      <rPr>
        <sz val="9"/>
        <color theme="1"/>
        <rFont val="微軟正黑體"/>
        <family val="2"/>
        <charset val="136"/>
      </rPr>
      <t>千元，其中職員薪金</t>
    </r>
    <r>
      <rPr>
        <sz val="9"/>
        <color theme="1"/>
        <rFont val="Times New Roman"/>
        <family val="1"/>
      </rPr>
      <t>(1103)</t>
    </r>
    <r>
      <rPr>
        <sz val="9"/>
        <color theme="1"/>
        <rFont val="微軟正黑體"/>
        <family val="2"/>
        <charset val="136"/>
      </rPr>
      <t xml:space="preserve">增加
   </t>
    </r>
    <r>
      <rPr>
        <sz val="9"/>
        <color theme="1"/>
        <rFont val="Times New Roman"/>
        <family val="1"/>
      </rPr>
      <t>186</t>
    </r>
    <r>
      <rPr>
        <sz val="9"/>
        <color theme="1"/>
        <rFont val="微軟正黑體"/>
        <family val="2"/>
        <charset val="136"/>
      </rPr>
      <t xml:space="preserve">千元。
</t>
    </r>
    <r>
      <rPr>
        <sz val="9"/>
        <color theme="1"/>
        <rFont val="Times New Roman"/>
        <family val="1"/>
      </rPr>
      <t>2.</t>
    </r>
    <r>
      <rPr>
        <sz val="9"/>
        <color theme="1"/>
        <rFont val="微軟正黑體"/>
        <family val="2"/>
        <charset val="136"/>
      </rPr>
      <t>一般房屋修護費</t>
    </r>
    <r>
      <rPr>
        <sz val="9"/>
        <color theme="1"/>
        <rFont val="Times New Roman"/>
        <family val="1"/>
      </rPr>
      <t>(2502)</t>
    </r>
    <r>
      <rPr>
        <sz val="9"/>
        <color theme="1"/>
        <rFont val="微軟正黑體"/>
        <family val="2"/>
        <charset val="136"/>
      </rPr>
      <t>增加</t>
    </r>
    <r>
      <rPr>
        <sz val="9"/>
        <color theme="1"/>
        <rFont val="Times New Roman"/>
        <family val="1"/>
      </rPr>
      <t>368</t>
    </r>
    <r>
      <rPr>
        <sz val="9"/>
        <color theme="1"/>
        <rFont val="微軟正黑體"/>
        <family val="2"/>
        <charset val="136"/>
      </rPr>
      <t xml:space="preserve">千元，主係本年度本
   處新進人員人數增加，整理閒置房舍空間為宿舍供
   使用，造成費用增加。
</t>
    </r>
    <r>
      <rPr>
        <sz val="9"/>
        <color theme="1"/>
        <rFont val="Times New Roman"/>
        <family val="1"/>
      </rPr>
      <t>3.</t>
    </r>
    <r>
      <rPr>
        <sz val="9"/>
        <color theme="1"/>
        <rFont val="微軟正黑體"/>
        <family val="2"/>
        <charset val="136"/>
      </rPr>
      <t>委託檢驗試驗費</t>
    </r>
    <r>
      <rPr>
        <sz val="9"/>
        <color theme="1"/>
        <rFont val="Times New Roman"/>
        <family val="1"/>
      </rPr>
      <t>(2807)</t>
    </r>
    <r>
      <rPr>
        <sz val="9"/>
        <color theme="1"/>
        <rFont val="微軟正黑體"/>
        <family val="2"/>
        <charset val="136"/>
      </rPr>
      <t>增加</t>
    </r>
    <r>
      <rPr>
        <sz val="9"/>
        <color theme="1"/>
        <rFont val="Times New Roman"/>
        <family val="1"/>
      </rPr>
      <t xml:space="preserve"> 906</t>
    </r>
    <r>
      <rPr>
        <sz val="9"/>
        <color theme="1"/>
        <rFont val="微軟正黑體"/>
        <family val="2"/>
        <charset val="136"/>
      </rPr>
      <t>千元，主係建物安全
   設備檢查費</t>
    </r>
    <r>
      <rPr>
        <sz val="9"/>
        <color theme="1"/>
        <rFont val="Times New Roman"/>
        <family val="1"/>
      </rPr>
      <t>(28072401)</t>
    </r>
    <r>
      <rPr>
        <sz val="9"/>
        <color theme="1"/>
        <rFont val="微軟正黑體"/>
        <family val="2"/>
        <charset val="136"/>
      </rPr>
      <t>增加</t>
    </r>
    <r>
      <rPr>
        <sz val="9"/>
        <color theme="1"/>
        <rFont val="Times New Roman"/>
        <family val="1"/>
      </rPr>
      <t>906</t>
    </r>
    <r>
      <rPr>
        <sz val="9"/>
        <color theme="1"/>
        <rFont val="微軟正黑體"/>
        <family val="2"/>
        <charset val="136"/>
      </rPr>
      <t>千元，本年度執行建
   物安全設備檢查，上年度則無。</t>
    </r>
    <phoneticPr fontId="6" type="noConversion"/>
  </si>
  <si>
    <r>
      <t>1.</t>
    </r>
    <r>
      <rPr>
        <sz val="9"/>
        <color theme="1"/>
        <rFont val="微軟正黑體"/>
        <family val="2"/>
        <charset val="136"/>
      </rPr>
      <t>主係其他（</t>
    </r>
    <r>
      <rPr>
        <sz val="9"/>
        <color theme="1"/>
        <rFont val="Times New Roman"/>
        <family val="1"/>
      </rPr>
      <t>9195</t>
    </r>
    <r>
      <rPr>
        <sz val="9"/>
        <color theme="1"/>
        <rFont val="微軟正黑體"/>
        <family val="2"/>
        <charset val="136"/>
      </rPr>
      <t>）減少</t>
    </r>
    <r>
      <rPr>
        <sz val="9"/>
        <color theme="1"/>
        <rFont val="Times New Roman"/>
        <family val="1"/>
      </rPr>
      <t>359</t>
    </r>
    <r>
      <rPr>
        <sz val="9"/>
        <color theme="1"/>
        <rFont val="微軟正黑體"/>
        <family val="2"/>
        <charset val="136"/>
      </rPr>
      <t xml:space="preserve">千元，主係過期帳支出
   </t>
    </r>
    <r>
      <rPr>
        <sz val="9"/>
        <color theme="1"/>
        <rFont val="Times New Roman"/>
        <family val="1"/>
      </rPr>
      <t>(</t>
    </r>
    <r>
      <rPr>
        <sz val="9"/>
        <color theme="1"/>
        <rFont val="微軟正黑體"/>
        <family val="2"/>
        <charset val="136"/>
      </rPr>
      <t>資</t>
    </r>
    <r>
      <rPr>
        <sz val="9"/>
        <color theme="1"/>
        <rFont val="Times New Roman"/>
        <family val="1"/>
      </rPr>
      <t>) (91982301)</t>
    </r>
    <r>
      <rPr>
        <sz val="9"/>
        <color theme="1"/>
        <rFont val="微軟正黑體"/>
        <family val="2"/>
        <charset val="136"/>
      </rPr>
      <t>減少</t>
    </r>
    <r>
      <rPr>
        <sz val="9"/>
        <color theme="1"/>
        <rFont val="Times New Roman"/>
        <family val="1"/>
      </rPr>
      <t>358</t>
    </r>
    <r>
      <rPr>
        <sz val="9"/>
        <color theme="1"/>
        <rFont val="微軟正黑體"/>
        <family val="2"/>
        <charset val="136"/>
      </rPr>
      <t>千元，上年同期</t>
    </r>
    <r>
      <rPr>
        <sz val="9"/>
        <color theme="1"/>
        <rFont val="Times New Roman"/>
        <family val="1"/>
      </rPr>
      <t>104</t>
    </r>
    <r>
      <rPr>
        <sz val="9"/>
        <color theme="1"/>
        <rFont val="微軟正黑體"/>
        <family val="2"/>
        <charset val="136"/>
      </rPr>
      <t>總處物
   約字第</t>
    </r>
    <r>
      <rPr>
        <sz val="9"/>
        <color theme="1"/>
        <rFont val="Times New Roman"/>
        <family val="1"/>
      </rPr>
      <t>039</t>
    </r>
    <r>
      <rPr>
        <sz val="9"/>
        <color theme="1"/>
        <rFont val="微軟正黑體"/>
        <family val="2"/>
        <charset val="136"/>
      </rPr>
      <t>號</t>
    </r>
    <r>
      <rPr>
        <sz val="9"/>
        <color theme="1"/>
        <rFont val="Times New Roman"/>
        <family val="1"/>
      </rPr>
      <t>-</t>
    </r>
    <r>
      <rPr>
        <sz val="9"/>
        <color theme="1"/>
        <rFont val="微軟正黑體"/>
        <family val="2"/>
        <charset val="136"/>
      </rPr>
      <t>資訊網路整合方案約</t>
    </r>
    <r>
      <rPr>
        <sz val="9"/>
        <color theme="1"/>
        <rFont val="Times New Roman"/>
        <family val="1"/>
      </rPr>
      <t>358</t>
    </r>
    <r>
      <rPr>
        <sz val="9"/>
        <color theme="1"/>
        <rFont val="微軟正黑體"/>
        <family val="2"/>
        <charset val="136"/>
      </rPr>
      <t xml:space="preserve">千元漏保留所
   致，本年度則無。
</t>
    </r>
    <r>
      <rPr>
        <sz val="9"/>
        <color theme="1"/>
        <rFont val="Times New Roman"/>
        <family val="1"/>
      </rPr>
      <t>2.</t>
    </r>
    <r>
      <rPr>
        <sz val="9"/>
        <color theme="1"/>
        <rFont val="微軟正黑體"/>
        <family val="2"/>
        <charset val="136"/>
      </rPr>
      <t>提撥福利金（</t>
    </r>
    <r>
      <rPr>
        <sz val="9"/>
        <color theme="1"/>
        <rFont val="Times New Roman"/>
        <family val="1"/>
      </rPr>
      <t>1804</t>
    </r>
    <r>
      <rPr>
        <sz val="9"/>
        <color theme="1"/>
        <rFont val="微軟正黑體"/>
        <family val="2"/>
        <charset val="136"/>
      </rPr>
      <t>）減少</t>
    </r>
    <r>
      <rPr>
        <sz val="9"/>
        <color theme="1"/>
        <rFont val="Times New Roman"/>
        <family val="1"/>
      </rPr>
      <t>76</t>
    </r>
    <r>
      <rPr>
        <sz val="9"/>
        <color theme="1"/>
        <rFont val="微軟正黑體"/>
        <family val="2"/>
        <charset val="136"/>
      </rPr>
      <t>千元，主係本年度下腳
   料未拍售，致無提撥福利金，造成差異。</t>
    </r>
    <phoneticPr fontId="6" type="noConversion"/>
  </si>
  <si>
    <t>無發生事項。</t>
    <phoneticPr fontId="6" type="noConversion"/>
  </si>
  <si>
    <t>主係為本處台東所於綠島租民宿供至綠島輪值同仁住宿。本件已奉准併決算在案。</t>
    <phoneticPr fontId="6" type="noConversion"/>
  </si>
  <si>
    <t>1.主係不休假加班費（1302）減少1,456千元，   主因
   離退人員尚未補實及新進人員敘薪較低，造成差異。
2.超時加班費（1301）減少74千元，除嚴控加班費支
   出，主管及內勤人員加班，除緊急應變，一律以補休
   為主外，本年度颱風災害減少，救災加班費減少。</t>
    <phoneticPr fontId="6" type="noConversion"/>
  </si>
  <si>
    <t>1.分擔員工保險費（1801）減少875千元，主係離退人
   員尚未補實及新進人員敘薪較低所致。
2.分擔退休人員及其配偶暨員工眷屬保險 費（1802）
   減少95千元，主係離退 人員尚未補實及新進人員敘
   薪較低所致。
3.其他福利費（1898）減少330千元，主係離退人員尚
   未補實及新進人員敘薪較低，休假旅遊補助費減少。</t>
    <phoneticPr fontId="6" type="noConversion"/>
  </si>
  <si>
    <t>主係動力費（2101）減少905千元，原因為上年度尼伯特颱風後，台東多場站維持在啟用狀態進行抽水，且今年暫停使用豐里淨水場改備用，以利嘉連結管線供應；另上年同期新成功淨水場試營運期間為臨時用電，電費較高，又因本年度二次電價優惠，綜上所述，使電費支出減少，造成差異。</t>
    <phoneticPr fontId="6" type="noConversion"/>
  </si>
  <si>
    <t>動力費（2101）減少4,084千元，除因105年 4月1日起台電調降流動電費費率外，主係台東今年度雨量充足，使得地面水源豐沛，停抽部份市區深井，用電量隨之降低。</t>
    <phoneticPr fontId="6" type="noConversion"/>
  </si>
  <si>
    <t>主係機械及設備修護費（2505）減少 6,378 千元：
1.水庫及攔河堰維護費減少2,496 千元，主係水庫及攔
   河堰維護費(25051305)減少2,496千元，綠島酬勤水
   庫蓄水範圍整治工程預算 2,560 千元尚未完成發包。
   ，造成差異。 
2.各項機械設備修護費減少1,096千元，主係嚴控預算
   支用，且本期設備維修案件較預期少所致。
3.廢水處理設備修護費減少667千元，主係本年度故障
   減少，僅執行133千元所致。
4.抽水機修護費減少440千元，主係本年度修理案件減
   少所致，
5.監控設備修護費減少405千元，主係本期監控設備維
   修案件較預期少所致。
6.用戶水量計汰換經費減少390千元，，主係本期水量
   計汰換數較預算數減少所致。</t>
    <phoneticPr fontId="6" type="noConversion"/>
  </si>
  <si>
    <t>1.工程及管理諮詢服務費（2804）增加309元，其中工
   務處經費增加143千元，為森永淨水場及泰源500T配
   水池新建工程等兩工程地質鑽探作業費併決算143千
   元。水質處經費增加92千元，為付廢污水排放許可變
   更申請款(更改利嘉淨水場水汙染防治許可證變更)45
   千元及辦理ISO14001輔導及驗證費93千元。供水處
   經費增加93千元，為利嘉溪伏流水地形測量作業費，
   併決算93千元。
2.委託檢驗試驗費（2807）增加1,165千元，主係建物
   安全設備檢查費（28072401）增加 841千元，主因
   建築物公共安全檢查申報缺失補辦公室內裝修合格證
   與改善整修工程670千元所致。另本年度新設成功淨
   水場後續工程營運期間環境監測費用支用441千元，
   造成差異。</t>
    <phoneticPr fontId="6" type="noConversion"/>
  </si>
  <si>
    <t>1.原料（3101）減少 451千元，本期無購入原水。
2.物料（3102）增加1,770千元，主係藥品及物料費增
   加1,258千元，除次氯酸鈉單價上升外，因供水量增
   加，本年度用藥量亦增加，造成差異。另物料評價損
   益（31020904）增加464千元併決算辦理。   
3.燃料（3103）減少 341千元，主係嚴控用油。</t>
    <phoneticPr fontId="6" type="noConversion"/>
  </si>
  <si>
    <t xml:space="preserve">主係外包費（2709）增加928千元，原因如下：
1.新裝收入較預算數增加，成本亦隨之增加，其中新裝
   工程委外增加1,427千元，路修費增加837千元。
2.廢水污泥委託清理費：減少287千元，主係因廢水污
   泥清理本期尚未執行完畢。
3.環境美化及清潔費：減少174千元，主係發包契約節
   餘及委外雇工整理人員減少等所致。
4.刮洗、補砂委外經費：減少 126千元。本年度委外雇
   用整理人員較預期減少。
</t>
    <phoneticPr fontId="6" type="noConversion"/>
  </si>
  <si>
    <r>
      <t>1.</t>
    </r>
    <r>
      <rPr>
        <sz val="9"/>
        <rFont val="微軟正黑體"/>
        <family val="2"/>
        <charset val="136"/>
      </rPr>
      <t>用人費用增加</t>
    </r>
    <r>
      <rPr>
        <sz val="9"/>
        <rFont val="Times New Roman"/>
        <family val="1"/>
      </rPr>
      <t>4,110</t>
    </r>
    <r>
      <rPr>
        <sz val="9"/>
        <rFont val="微軟正黑體"/>
        <family val="2"/>
        <charset val="136"/>
      </rPr>
      <t>千元，係卹償金</t>
    </r>
    <r>
      <rPr>
        <sz val="9"/>
        <rFont val="Times New Roman"/>
        <family val="1"/>
      </rPr>
      <t>(1603)</t>
    </r>
    <r>
      <rPr>
        <sz val="9"/>
        <rFont val="微軟正黑體"/>
        <family val="2"/>
        <charset val="136"/>
      </rPr>
      <t>增加</t>
    </r>
    <r>
      <rPr>
        <sz val="9"/>
        <rFont val="Times New Roman"/>
        <family val="1"/>
      </rPr>
      <t xml:space="preserve">2,950
   </t>
    </r>
    <r>
      <rPr>
        <sz val="9"/>
        <rFont val="微軟正黑體"/>
        <family val="2"/>
        <charset val="136"/>
      </rPr>
      <t>千元，主係本期支出太麻里所羅成瑞撫恤金</t>
    </r>
    <r>
      <rPr>
        <sz val="9"/>
        <rFont val="Times New Roman"/>
        <family val="1"/>
      </rPr>
      <t>295</t>
    </r>
    <r>
      <rPr>
        <sz val="9"/>
        <rFont val="微軟正黑體"/>
        <family val="2"/>
        <charset val="136"/>
      </rPr>
      <t>萬元
   ，造成差異。另職員薪金</t>
    </r>
    <r>
      <rPr>
        <sz val="9"/>
        <rFont val="Times New Roman"/>
        <family val="1"/>
      </rPr>
      <t>(1103)</t>
    </r>
    <r>
      <rPr>
        <sz val="9"/>
        <rFont val="微軟正黑體"/>
        <family val="2"/>
        <charset val="136"/>
      </rPr>
      <t>增加</t>
    </r>
    <r>
      <rPr>
        <sz val="9"/>
        <rFont val="Times New Roman"/>
        <family val="1"/>
      </rPr>
      <t>962</t>
    </r>
    <r>
      <rPr>
        <sz val="9"/>
        <rFont val="微軟正黑體"/>
        <family val="2"/>
        <charset val="136"/>
      </rPr>
      <t xml:space="preserve">千元。
</t>
    </r>
    <r>
      <rPr>
        <sz val="9"/>
        <rFont val="Times New Roman"/>
        <family val="1"/>
      </rPr>
      <t>2.</t>
    </r>
    <r>
      <rPr>
        <sz val="9"/>
        <rFont val="微軟正黑體"/>
        <family val="2"/>
        <charset val="136"/>
      </rPr>
      <t>機械及設備修護費（</t>
    </r>
    <r>
      <rPr>
        <sz val="9"/>
        <rFont val="Times New Roman"/>
        <family val="1"/>
      </rPr>
      <t>2505</t>
    </r>
    <r>
      <rPr>
        <sz val="9"/>
        <rFont val="微軟正黑體"/>
        <family val="2"/>
        <charset val="136"/>
      </rPr>
      <t>）減少</t>
    </r>
    <r>
      <rPr>
        <sz val="9"/>
        <rFont val="Times New Roman"/>
        <family val="1"/>
      </rPr>
      <t>510</t>
    </r>
    <r>
      <rPr>
        <sz val="9"/>
        <rFont val="微軟正黑體"/>
        <family val="2"/>
        <charset val="136"/>
      </rPr>
      <t>千元，主係監控
   設備修護費</t>
    </r>
    <r>
      <rPr>
        <sz val="9"/>
        <rFont val="Times New Roman"/>
        <family val="1"/>
      </rPr>
      <t>(25051301)</t>
    </r>
    <r>
      <rPr>
        <sz val="9"/>
        <rFont val="微軟正黑體"/>
        <family val="2"/>
        <charset val="136"/>
      </rPr>
      <t>減少</t>
    </r>
    <r>
      <rPr>
        <sz val="9"/>
        <rFont val="Times New Roman"/>
        <family val="1"/>
      </rPr>
      <t>240</t>
    </r>
    <r>
      <rPr>
        <sz val="9"/>
        <rFont val="微軟正黑體"/>
        <family val="2"/>
        <charset val="136"/>
      </rPr>
      <t xml:space="preserve">千元及各項機械設備
</t>
    </r>
    <phoneticPr fontId="6" type="noConversion"/>
  </si>
  <si>
    <r>
      <t xml:space="preserve">   </t>
    </r>
    <r>
      <rPr>
        <sz val="9"/>
        <rFont val="微軟正黑體"/>
        <family val="2"/>
        <charset val="136"/>
      </rPr>
      <t>修護費</t>
    </r>
    <r>
      <rPr>
        <sz val="9"/>
        <rFont val="Times New Roman"/>
        <family val="1"/>
      </rPr>
      <t xml:space="preserve">(25051304) </t>
    </r>
    <r>
      <rPr>
        <sz val="9"/>
        <rFont val="微軟正黑體"/>
        <family val="2"/>
        <charset val="136"/>
      </rPr>
      <t>減少</t>
    </r>
    <r>
      <rPr>
        <sz val="9"/>
        <rFont val="Times New Roman"/>
        <family val="1"/>
      </rPr>
      <t>484</t>
    </r>
    <r>
      <rPr>
        <sz val="9"/>
        <rFont val="微軟正黑體"/>
        <family val="2"/>
        <charset val="136"/>
      </rPr>
      <t xml:space="preserve">千元，主係本年度
</t>
    </r>
    <r>
      <rPr>
        <sz val="9"/>
        <rFont val="Times New Roman"/>
        <family val="1"/>
      </rPr>
      <t xml:space="preserve">   </t>
    </r>
    <r>
      <rPr>
        <sz val="9"/>
        <rFont val="微軟正黑體"/>
        <family val="2"/>
        <charset val="136"/>
      </rPr>
      <t>風災減少所致。</t>
    </r>
    <r>
      <rPr>
        <sz val="9"/>
        <rFont val="Times New Roman"/>
        <family val="1"/>
      </rPr>
      <t xml:space="preserve">
3.</t>
    </r>
    <r>
      <rPr>
        <sz val="9"/>
        <rFont val="微軟正黑體"/>
        <family val="2"/>
        <charset val="136"/>
      </rPr>
      <t>委託檢驗試驗費</t>
    </r>
    <r>
      <rPr>
        <sz val="9"/>
        <rFont val="Times New Roman"/>
        <family val="1"/>
      </rPr>
      <t>(28072901)</t>
    </r>
    <r>
      <rPr>
        <sz val="9"/>
        <rFont val="微軟正黑體"/>
        <family val="2"/>
        <charset val="136"/>
      </rPr>
      <t>減少</t>
    </r>
    <r>
      <rPr>
        <sz val="9"/>
        <rFont val="Times New Roman"/>
        <family val="1"/>
      </rPr>
      <t>439</t>
    </r>
    <r>
      <rPr>
        <sz val="9"/>
        <rFont val="微軟正黑體"/>
        <family val="2"/>
        <charset val="136"/>
      </rPr>
      <t>千元，主係上年
   度成功淨水場的興建，環境監測費用支</t>
    </r>
    <r>
      <rPr>
        <sz val="9"/>
        <rFont val="Times New Roman"/>
        <family val="1"/>
      </rPr>
      <t>851</t>
    </r>
    <r>
      <rPr>
        <sz val="9"/>
        <rFont val="微軟正黑體"/>
        <family val="2"/>
        <charset val="136"/>
      </rPr>
      <t>千元，本
   年度新設成功淨水場後續工程營運期間環境監測費
   用支用</t>
    </r>
    <r>
      <rPr>
        <sz val="9"/>
        <rFont val="Times New Roman"/>
        <family val="1"/>
      </rPr>
      <t>367</t>
    </r>
    <r>
      <rPr>
        <sz val="9"/>
        <rFont val="微軟正黑體"/>
        <family val="2"/>
        <charset val="136"/>
      </rPr>
      <t xml:space="preserve">千元，造成差異。
</t>
    </r>
    <r>
      <rPr>
        <sz val="9"/>
        <rFont val="Times New Roman"/>
        <family val="1"/>
      </rPr>
      <t>4.</t>
    </r>
    <r>
      <rPr>
        <sz val="9"/>
        <rFont val="微軟正黑體"/>
        <family val="2"/>
        <charset val="136"/>
      </rPr>
      <t>物料（</t>
    </r>
    <r>
      <rPr>
        <sz val="9"/>
        <rFont val="Times New Roman"/>
        <family val="1"/>
      </rPr>
      <t>3102</t>
    </r>
    <r>
      <rPr>
        <sz val="9"/>
        <rFont val="微軟正黑體"/>
        <family val="2"/>
        <charset val="136"/>
      </rPr>
      <t>）減少</t>
    </r>
    <r>
      <rPr>
        <sz val="9"/>
        <rFont val="Times New Roman"/>
        <family val="1"/>
      </rPr>
      <t xml:space="preserve"> 945</t>
    </r>
    <r>
      <rPr>
        <sz val="9"/>
        <rFont val="微軟正黑體"/>
        <family val="2"/>
        <charset val="136"/>
      </rPr>
      <t>千元，主係快慢濾砂無煙煤等
   濾料（</t>
    </r>
    <r>
      <rPr>
        <sz val="9"/>
        <rFont val="Times New Roman"/>
        <family val="1"/>
      </rPr>
      <t>31021302</t>
    </r>
    <r>
      <rPr>
        <sz val="9"/>
        <rFont val="微軟正黑體"/>
        <family val="2"/>
        <charset val="136"/>
      </rPr>
      <t>）減少</t>
    </r>
    <r>
      <rPr>
        <sz val="9"/>
        <rFont val="Times New Roman"/>
        <family val="1"/>
      </rPr>
      <t>825</t>
    </r>
    <r>
      <rPr>
        <sz val="9"/>
        <rFont val="微軟正黑體"/>
        <family val="2"/>
        <charset val="136"/>
      </rPr>
      <t xml:space="preserve">千元所致。
</t>
    </r>
    <r>
      <rPr>
        <sz val="9"/>
        <rFont val="Times New Roman"/>
        <family val="1"/>
      </rPr>
      <t>5.</t>
    </r>
    <r>
      <rPr>
        <sz val="9"/>
        <rFont val="微軟正黑體"/>
        <family val="2"/>
        <charset val="136"/>
      </rPr>
      <t>機械及設備折舊（</t>
    </r>
    <r>
      <rPr>
        <sz val="9"/>
        <rFont val="Times New Roman"/>
        <family val="1"/>
      </rPr>
      <t>5301</t>
    </r>
    <r>
      <rPr>
        <sz val="9"/>
        <rFont val="微軟正黑體"/>
        <family val="2"/>
        <charset val="136"/>
      </rPr>
      <t>）減少</t>
    </r>
    <r>
      <rPr>
        <sz val="9"/>
        <rFont val="Times New Roman"/>
        <family val="1"/>
      </rPr>
      <t>1,567</t>
    </r>
    <r>
      <rPr>
        <sz val="9"/>
        <rFont val="微軟正黑體"/>
        <family val="2"/>
        <charset val="136"/>
      </rPr>
      <t>元。</t>
    </r>
    <phoneticPr fontId="6" type="noConversion"/>
  </si>
  <si>
    <r>
      <t>1.</t>
    </r>
    <r>
      <rPr>
        <sz val="9"/>
        <color theme="1"/>
        <rFont val="微軟正黑體"/>
        <family val="2"/>
        <charset val="136"/>
      </rPr>
      <t>用人費用減少</t>
    </r>
    <r>
      <rPr>
        <sz val="9"/>
        <color theme="1"/>
        <rFont val="Times New Roman"/>
        <family val="1"/>
      </rPr>
      <t>2,728</t>
    </r>
    <r>
      <rPr>
        <sz val="9"/>
        <color theme="1"/>
        <rFont val="微軟正黑體"/>
        <family val="2"/>
        <charset val="136"/>
      </rPr>
      <t xml:space="preserve">千元，主係離退人員尚未補實及
   新進人員敘薪較低，造成差異。其中職員薪金 
   </t>
    </r>
    <r>
      <rPr>
        <sz val="9"/>
        <color theme="1"/>
        <rFont val="Times New Roman"/>
        <family val="1"/>
      </rPr>
      <t>(1103)</t>
    </r>
    <r>
      <rPr>
        <sz val="9"/>
        <color theme="1"/>
        <rFont val="微軟正黑體"/>
        <family val="2"/>
        <charset val="136"/>
      </rPr>
      <t>減</t>
    </r>
    <r>
      <rPr>
        <sz val="9"/>
        <color theme="1"/>
        <rFont val="Times New Roman"/>
        <family val="1"/>
      </rPr>
      <t>1,420</t>
    </r>
    <r>
      <rPr>
        <sz val="9"/>
        <color theme="1"/>
        <rFont val="微軟正黑體"/>
        <family val="2"/>
        <charset val="136"/>
      </rPr>
      <t>千元，工員工資</t>
    </r>
    <r>
      <rPr>
        <sz val="9"/>
        <color theme="1"/>
        <rFont val="Times New Roman"/>
        <family val="1"/>
      </rPr>
      <t>(1104)</t>
    </r>
    <r>
      <rPr>
        <sz val="9"/>
        <color theme="1"/>
        <rFont val="微軟正黑體"/>
        <family val="2"/>
        <charset val="136"/>
      </rPr>
      <t>減少</t>
    </r>
    <r>
      <rPr>
        <sz val="9"/>
        <color theme="1"/>
        <rFont val="Times New Roman"/>
        <family val="1"/>
      </rPr>
      <t>563</t>
    </r>
    <r>
      <rPr>
        <sz val="9"/>
        <color theme="1"/>
        <rFont val="微軟正黑體"/>
        <family val="2"/>
        <charset val="136"/>
      </rPr>
      <t xml:space="preserve">千元。
</t>
    </r>
    <r>
      <rPr>
        <sz val="9"/>
        <color theme="1"/>
        <rFont val="Times New Roman"/>
        <family val="1"/>
      </rPr>
      <t>2.</t>
    </r>
    <r>
      <rPr>
        <sz val="9"/>
        <color theme="1"/>
        <rFont val="微軟正黑體"/>
        <family val="2"/>
        <charset val="136"/>
      </rPr>
      <t>攤銷電腦軟體</t>
    </r>
    <r>
      <rPr>
        <sz val="9"/>
        <color theme="1"/>
        <rFont val="Times New Roman"/>
        <family val="1"/>
      </rPr>
      <t>(5801)</t>
    </r>
    <r>
      <rPr>
        <sz val="9"/>
        <color theme="1"/>
        <rFont val="微軟正黑體"/>
        <family val="2"/>
        <charset val="136"/>
      </rPr>
      <t>增加</t>
    </r>
    <r>
      <rPr>
        <sz val="9"/>
        <color theme="1"/>
        <rFont val="Times New Roman"/>
        <family val="1"/>
      </rPr>
      <t>559</t>
    </r>
    <r>
      <rPr>
        <sz val="9"/>
        <color theme="1"/>
        <rFont val="微軟正黑體"/>
        <family val="2"/>
        <charset val="136"/>
      </rPr>
      <t>千元，主係本年度認列
   委外開發設計應用軟體</t>
    </r>
    <r>
      <rPr>
        <sz val="9"/>
        <color theme="1"/>
        <rFont val="Times New Roman"/>
        <family val="1"/>
      </rPr>
      <t>(16010501 )2,753</t>
    </r>
    <r>
      <rPr>
        <sz val="9"/>
        <color theme="1"/>
        <rFont val="微軟正黑體"/>
        <family val="2"/>
        <charset val="136"/>
      </rPr>
      <t>千元，購買
   電腦軟體費</t>
    </r>
    <r>
      <rPr>
        <sz val="9"/>
        <color theme="1"/>
        <rFont val="Times New Roman"/>
        <family val="1"/>
      </rPr>
      <t>(16010502)648</t>
    </r>
    <r>
      <rPr>
        <sz val="9"/>
        <color theme="1"/>
        <rFont val="微軟正黑體"/>
        <family val="2"/>
        <charset val="136"/>
      </rPr>
      <t>千元，致攤銷費用增加。</t>
    </r>
    <phoneticPr fontId="6" type="noConversion"/>
  </si>
  <si>
    <t xml:space="preserve">  中 華 民 國 106  年 度</t>
    <phoneticPr fontId="5" type="noConversion"/>
  </si>
  <si>
    <t xml:space="preserve"> 中 華 民 國  106  年 12 月 31 日</t>
    <phoneticPr fontId="5" type="noConversion"/>
  </si>
  <si>
    <r>
      <t xml:space="preserve">              </t>
    </r>
    <r>
      <rPr>
        <sz val="10"/>
        <color theme="1"/>
        <rFont val="微軟正黑體"/>
        <family val="2"/>
        <charset val="136"/>
      </rPr>
      <t>千元，</t>
    </r>
    <r>
      <rPr>
        <sz val="10"/>
        <color theme="1"/>
        <rFont val="Times New Roman"/>
        <family val="1"/>
      </rPr>
      <t xml:space="preserve"> </t>
    </r>
    <r>
      <rPr>
        <sz val="10"/>
        <color theme="1"/>
        <rFont val="微軟正黑體"/>
        <family val="2"/>
        <charset val="136"/>
      </rPr>
      <t>節餘或停止支用數</t>
    </r>
    <r>
      <rPr>
        <sz val="10"/>
        <color theme="1"/>
        <rFont val="Times New Roman"/>
        <family val="1"/>
      </rPr>
      <t>5,049</t>
    </r>
    <r>
      <rPr>
        <sz val="10"/>
        <color theme="1"/>
        <rFont val="微軟正黑體"/>
        <family val="2"/>
        <charset val="136"/>
      </rPr>
      <t>千元，已完成發包，刻正施作中。</t>
    </r>
    <phoneticPr fontId="6" type="noConversion"/>
  </si>
  <si>
    <r>
      <rPr>
        <sz val="10"/>
        <color theme="1"/>
        <rFont val="微軟正黑體"/>
        <family val="2"/>
        <charset val="136"/>
      </rPr>
      <t>壹、業務範圍及經營政策執行情形</t>
    </r>
    <phoneticPr fontId="6" type="noConversion"/>
  </si>
  <si>
    <r>
      <rPr>
        <sz val="10"/>
        <color theme="1"/>
        <rFont val="微軟正黑體"/>
        <family val="2"/>
        <charset val="136"/>
      </rPr>
      <t>一、業務範圍概述</t>
    </r>
    <phoneticPr fontId="6" type="noConversion"/>
  </si>
  <si>
    <r>
      <t xml:space="preserve">  </t>
    </r>
    <r>
      <rPr>
        <sz val="10"/>
        <color indexed="8"/>
        <rFont val="微軟正黑體"/>
        <family val="2"/>
        <charset val="136"/>
      </rPr>
      <t>　　　本區處依照本公司之營業章程，</t>
    </r>
    <r>
      <rPr>
        <sz val="10"/>
        <color indexed="8"/>
        <rFont val="Times New Roman"/>
        <family val="1"/>
      </rPr>
      <t xml:space="preserve"> </t>
    </r>
    <r>
      <rPr>
        <sz val="10"/>
        <color indexed="8"/>
        <rFont val="微軟正黑體"/>
        <family val="2"/>
        <charset val="136"/>
      </rPr>
      <t>以經營自來水為主要業務，除涵蓋水源開發、建設供水設施，以供應台東縣全縣</t>
    </r>
    <phoneticPr fontId="6" type="noConversion"/>
  </si>
  <si>
    <r>
      <t xml:space="preserve">  </t>
    </r>
    <r>
      <rPr>
        <sz val="10"/>
        <color indexed="8"/>
        <rFont val="微軟正黑體"/>
        <family val="2"/>
        <charset val="136"/>
      </rPr>
      <t>　　</t>
    </r>
    <r>
      <rPr>
        <sz val="10"/>
        <color indexed="8"/>
        <rFont val="Times New Roman"/>
        <family val="1"/>
      </rPr>
      <t xml:space="preserve">    </t>
    </r>
    <r>
      <rPr>
        <sz val="10"/>
        <color indexed="8"/>
        <rFont val="微軟正黑體"/>
        <family val="2"/>
        <charset val="136"/>
      </rPr>
      <t>公共給水外，尚需配合政府政策，</t>
    </r>
    <r>
      <rPr>
        <sz val="10"/>
        <color indexed="8"/>
        <rFont val="Times New Roman"/>
        <family val="1"/>
      </rPr>
      <t xml:space="preserve"> </t>
    </r>
    <r>
      <rPr>
        <sz val="10"/>
        <color indexed="8"/>
        <rFont val="微軟正黑體"/>
        <family val="2"/>
        <charset val="136"/>
      </rPr>
      <t>提高普及率，視政府編列預算情形，配合改善無自水地區、偏遠地區、原住民</t>
    </r>
    <phoneticPr fontId="6" type="noConversion"/>
  </si>
  <si>
    <r>
      <t xml:space="preserve">  </t>
    </r>
    <r>
      <rPr>
        <sz val="10"/>
        <color indexed="8"/>
        <rFont val="微軟正黑體"/>
        <family val="2"/>
        <charset val="136"/>
      </rPr>
      <t>　</t>
    </r>
    <r>
      <rPr>
        <sz val="10"/>
        <color indexed="8"/>
        <rFont val="Times New Roman"/>
        <family val="1"/>
      </rPr>
      <t xml:space="preserve">        </t>
    </r>
    <r>
      <rPr>
        <sz val="10"/>
        <color indexed="8"/>
        <rFont val="微軟正黑體"/>
        <family val="2"/>
        <charset val="136"/>
      </rPr>
      <t>部落等之飲水問題。</t>
    </r>
    <phoneticPr fontId="6" type="noConversion"/>
  </si>
  <si>
    <r>
      <t xml:space="preserve">        (</t>
    </r>
    <r>
      <rPr>
        <sz val="10"/>
        <color indexed="8"/>
        <rFont val="微軟正黑體"/>
        <family val="2"/>
        <charset val="136"/>
      </rPr>
      <t>二</t>
    </r>
    <r>
      <rPr>
        <sz val="10"/>
        <color indexed="8"/>
        <rFont val="Times New Roman"/>
        <family val="1"/>
      </rPr>
      <t>)</t>
    </r>
    <r>
      <rPr>
        <sz val="10"/>
        <color indexed="8"/>
        <rFont val="微軟正黑體"/>
        <family val="2"/>
        <charset val="136"/>
      </rPr>
      <t>銷售水量：本區處轄區近年來因大力推展觀光，行政區域人口數及戶數開始小幅增加，雖用水戶數成長不易，但</t>
    </r>
    <phoneticPr fontId="6" type="noConversion"/>
  </si>
  <si>
    <r>
      <t xml:space="preserve">               </t>
    </r>
    <r>
      <rPr>
        <sz val="10"/>
        <color indexed="8"/>
        <rFont val="微軟正黑體"/>
        <family val="2"/>
        <charset val="136"/>
      </rPr>
      <t>因配合政策執行節約用水計畫，轄區內較大型機關用水亦逐年銳減，影響銷售水量，唯台東地區積極發展觀光，</t>
    </r>
    <phoneticPr fontId="6" type="noConversion"/>
  </si>
  <si>
    <r>
      <t xml:space="preserve">       (</t>
    </r>
    <r>
      <rPr>
        <sz val="10"/>
        <color indexed="8"/>
        <rFont val="微軟正黑體"/>
        <family val="2"/>
        <charset val="136"/>
      </rPr>
      <t>三</t>
    </r>
    <r>
      <rPr>
        <sz val="10"/>
        <color indexed="8"/>
        <rFont val="Times New Roman"/>
        <family val="1"/>
      </rPr>
      <t>)</t>
    </r>
    <r>
      <rPr>
        <sz val="10"/>
        <color indexed="8"/>
        <rFont val="微軟正黑體"/>
        <family val="2"/>
        <charset val="136"/>
      </rPr>
      <t>近五年之售水率：近年來台東地區積極發展觀光，銷售水量尚能持續增加，且管線汰換成效逐漸顯現，本處售水</t>
    </r>
    <phoneticPr fontId="6" type="noConversion"/>
  </si>
  <si>
    <r>
      <t xml:space="preserve">       (</t>
    </r>
    <r>
      <rPr>
        <sz val="10"/>
        <color indexed="8"/>
        <rFont val="微軟正黑體"/>
        <family val="2"/>
        <charset val="136"/>
      </rPr>
      <t>四</t>
    </r>
    <r>
      <rPr>
        <sz val="10"/>
        <color indexed="8"/>
        <rFont val="Times New Roman"/>
        <family val="1"/>
      </rPr>
      <t>)</t>
    </r>
    <r>
      <rPr>
        <sz val="10"/>
        <color indexed="8"/>
        <rFont val="微軟正黑體"/>
        <family val="2"/>
        <charset val="136"/>
      </rPr>
      <t>盈虧狀況：本區處係虧損單位，若從盈虧變化言，近年年盈虧變化大約呈虧損減少之趨勢，唯本年度虧損較上年</t>
    </r>
    <phoneticPr fontId="6" type="noConversion"/>
  </si>
  <si>
    <r>
      <t xml:space="preserve">              </t>
    </r>
    <r>
      <rPr>
        <sz val="10"/>
        <color indexed="8"/>
        <rFont val="微軟正黑體"/>
        <family val="2"/>
        <charset val="136"/>
      </rPr>
      <t>度增加，概略分析原因，本區處轄區近年來因大力推展觀光，行政區域人口數及戶數開始小幅增加，銷售水</t>
    </r>
    <phoneticPr fontId="6" type="noConversion"/>
  </si>
  <si>
    <r>
      <t xml:space="preserve">              </t>
    </r>
    <r>
      <rPr>
        <sz val="10"/>
        <color indexed="8"/>
        <rFont val="微軟正黑體"/>
        <family val="2"/>
        <charset val="136"/>
      </rPr>
      <t>量及新裝案件有較大幅度增加，且專案管控管線修護費，樽節開支，提前退休人員增加補入薪津底的新進人員等</t>
    </r>
    <phoneticPr fontId="6" type="noConversion"/>
  </si>
  <si>
    <r>
      <t xml:space="preserve">              </t>
    </r>
    <r>
      <rPr>
        <sz val="10"/>
        <color indexed="8"/>
        <rFont val="微軟正黑體"/>
        <family val="2"/>
        <charset val="136"/>
      </rPr>
      <t>，致近年虧損持續減少。但本年度因新成功淨水場擴建工程於</t>
    </r>
    <r>
      <rPr>
        <sz val="10"/>
        <color indexed="8"/>
        <rFont val="Times New Roman"/>
        <family val="1"/>
      </rPr>
      <t>105</t>
    </r>
    <r>
      <rPr>
        <sz val="10"/>
        <color indexed="8"/>
        <rFont val="微軟正黑體"/>
        <family val="2"/>
        <charset val="136"/>
      </rPr>
      <t>年</t>
    </r>
    <r>
      <rPr>
        <sz val="10"/>
        <color indexed="8"/>
        <rFont val="Times New Roman"/>
        <family val="1"/>
      </rPr>
      <t>11</t>
    </r>
    <r>
      <rPr>
        <sz val="10"/>
        <color indexed="8"/>
        <rFont val="微軟正黑體"/>
        <family val="2"/>
        <charset val="136"/>
      </rPr>
      <t>月入財產，及管汰工程入財產增加等，致</t>
    </r>
    <phoneticPr fontId="6" type="noConversion"/>
  </si>
  <si>
    <r>
      <t xml:space="preserve">              </t>
    </r>
    <r>
      <rPr>
        <sz val="10"/>
        <color indexed="8"/>
        <rFont val="微軟正黑體"/>
        <family val="2"/>
        <charset val="136"/>
      </rPr>
      <t>折舊費用突增，造成本年度虧損增加。中期而言，雖近年虧損有減少的趨勢，唯因</t>
    </r>
    <r>
      <rPr>
        <sz val="10"/>
        <color indexed="8"/>
        <rFont val="Times New Roman"/>
        <family val="1"/>
      </rPr>
      <t xml:space="preserve"> 107</t>
    </r>
    <r>
      <rPr>
        <sz val="10"/>
        <color indexed="8"/>
        <rFont val="微軟正黑體"/>
        <family val="2"/>
        <charset val="136"/>
      </rPr>
      <t>年度將大量晉用新</t>
    </r>
    <phoneticPr fontId="6" type="noConversion"/>
  </si>
  <si>
    <r>
      <t xml:space="preserve">              </t>
    </r>
    <r>
      <rPr>
        <sz val="10"/>
        <color indexed="8"/>
        <rFont val="微軟正黑體"/>
        <family val="2"/>
        <charset val="136"/>
      </rPr>
      <t>進人員及前述之折舊費用增加，本處虧損將開始小幅增加。長期言，因財務結構問題，本處虧損仍將持續。</t>
    </r>
    <phoneticPr fontId="6" type="noConversion"/>
  </si>
  <si>
    <r>
      <t xml:space="preserve">        (</t>
    </r>
    <r>
      <rPr>
        <sz val="10"/>
        <color indexed="8"/>
        <rFont val="微軟正黑體"/>
        <family val="2"/>
        <charset val="136"/>
      </rPr>
      <t>五</t>
    </r>
    <r>
      <rPr>
        <sz val="10"/>
        <color indexed="8"/>
        <rFont val="Times New Roman"/>
        <family val="1"/>
      </rPr>
      <t>)</t>
    </r>
    <r>
      <rPr>
        <sz val="10"/>
        <color indexed="8"/>
        <rFont val="微軟正黑體"/>
        <family val="2"/>
        <charset val="136"/>
      </rPr>
      <t>近五年各項營運資料：</t>
    </r>
    <phoneticPr fontId="6" type="noConversion"/>
  </si>
  <si>
    <r>
      <t>102</t>
    </r>
    <r>
      <rPr>
        <sz val="10"/>
        <color indexed="8"/>
        <rFont val="微軟正黑體"/>
        <family val="2"/>
        <charset val="136"/>
      </rPr>
      <t>年度決算數</t>
    </r>
    <phoneticPr fontId="6" type="noConversion"/>
  </si>
  <si>
    <r>
      <t>103</t>
    </r>
    <r>
      <rPr>
        <sz val="10"/>
        <color indexed="8"/>
        <rFont val="微軟正黑體"/>
        <family val="2"/>
        <charset val="136"/>
      </rPr>
      <t>年度決算數</t>
    </r>
  </si>
  <si>
    <r>
      <t>104</t>
    </r>
    <r>
      <rPr>
        <sz val="10"/>
        <color indexed="8"/>
        <rFont val="微軟正黑體"/>
        <family val="2"/>
        <charset val="136"/>
      </rPr>
      <t>年度決算數</t>
    </r>
  </si>
  <si>
    <r>
      <t>105</t>
    </r>
    <r>
      <rPr>
        <sz val="10"/>
        <color indexed="8"/>
        <rFont val="微軟正黑體"/>
        <family val="2"/>
        <charset val="136"/>
      </rPr>
      <t>年度決算數</t>
    </r>
  </si>
  <si>
    <r>
      <t>106</t>
    </r>
    <r>
      <rPr>
        <sz val="10"/>
        <color indexed="8"/>
        <rFont val="微軟正黑體"/>
        <family val="2"/>
        <charset val="136"/>
      </rPr>
      <t>年度決算數</t>
    </r>
  </si>
  <si>
    <r>
      <rPr>
        <sz val="10"/>
        <color indexed="8"/>
        <rFont val="微軟正黑體"/>
        <family val="2"/>
        <charset val="136"/>
      </rPr>
      <t>數量</t>
    </r>
    <phoneticPr fontId="6" type="noConversion"/>
  </si>
  <si>
    <r>
      <rPr>
        <sz val="10"/>
        <color indexed="8"/>
        <rFont val="微軟正黑體"/>
        <family val="2"/>
        <charset val="136"/>
      </rPr>
      <t>環比</t>
    </r>
    <phoneticPr fontId="6" type="noConversion"/>
  </si>
  <si>
    <r>
      <rPr>
        <sz val="10"/>
        <color indexed="8"/>
        <rFont val="微軟正黑體"/>
        <family val="2"/>
        <charset val="136"/>
      </rPr>
      <t>數量</t>
    </r>
  </si>
  <si>
    <r>
      <rPr>
        <sz val="10"/>
        <color indexed="8"/>
        <rFont val="微軟正黑體"/>
        <family val="2"/>
        <charset val="136"/>
      </rPr>
      <t>環比</t>
    </r>
  </si>
  <si>
    <r>
      <rPr>
        <sz val="10"/>
        <color indexed="8"/>
        <rFont val="微軟正黑體"/>
        <family val="2"/>
        <charset val="136"/>
      </rPr>
      <t>單位生產成本</t>
    </r>
    <r>
      <rPr>
        <sz val="10"/>
        <color indexed="8"/>
        <rFont val="Times New Roman"/>
        <family val="1"/>
      </rPr>
      <t>(</t>
    </r>
    <r>
      <rPr>
        <sz val="10"/>
        <color indexed="8"/>
        <rFont val="微軟正黑體"/>
        <family val="2"/>
        <charset val="136"/>
      </rPr>
      <t>元</t>
    </r>
    <r>
      <rPr>
        <sz val="10"/>
        <color indexed="8"/>
        <rFont val="Times New Roman"/>
        <family val="1"/>
      </rPr>
      <t>/</t>
    </r>
    <r>
      <rPr>
        <sz val="10"/>
        <color indexed="8"/>
        <rFont val="微軟正黑體"/>
        <family val="2"/>
        <charset val="136"/>
      </rPr>
      <t>立方公尺</t>
    </r>
    <r>
      <rPr>
        <sz val="10"/>
        <color indexed="8"/>
        <rFont val="Times New Roman"/>
        <family val="1"/>
      </rPr>
      <t>)</t>
    </r>
    <phoneticPr fontId="6" type="noConversion"/>
  </si>
  <si>
    <r>
      <rPr>
        <sz val="10"/>
        <color theme="1"/>
        <rFont val="微軟正黑體"/>
        <family val="2"/>
        <charset val="136"/>
      </rPr>
      <t>二、關於執行政府政策者：</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</si>
  <si>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一</t>
    </r>
    <r>
      <rPr>
        <sz val="10"/>
        <color indexed="8"/>
        <rFont val="Times New Roman"/>
        <family val="1"/>
      </rPr>
      <t>)</t>
    </r>
    <r>
      <rPr>
        <sz val="10"/>
        <color indexed="8"/>
        <rFont val="微軟正黑體"/>
        <family val="2"/>
        <charset val="136"/>
      </rPr>
      <t>配合政府環境政策，本處積極汰換老舊自來水幹管，降低漏水率，以減緩水資源開發壓力：</t>
    </r>
    <phoneticPr fontId="6" type="noConversion"/>
  </si>
  <si>
    <r>
      <t xml:space="preserve">               105</t>
    </r>
    <r>
      <rPr>
        <sz val="10"/>
        <color indexed="8"/>
        <rFont val="微軟正黑體"/>
        <family val="2"/>
        <charset val="136"/>
      </rPr>
      <t>年度辦理供水設備及管線工程計畫（</t>
    </r>
    <r>
      <rPr>
        <sz val="10"/>
        <color indexed="8"/>
        <rFont val="Times New Roman"/>
        <family val="1"/>
      </rPr>
      <t xml:space="preserve">040A </t>
    </r>
    <r>
      <rPr>
        <sz val="10"/>
        <color indexed="8"/>
        <rFont val="微軟正黑體"/>
        <family val="2"/>
        <charset val="136"/>
      </rPr>
      <t>）汰換及更新老舊管線等實施</t>
    </r>
    <r>
      <rPr>
        <sz val="10"/>
        <color indexed="8"/>
        <rFont val="Times New Roman"/>
        <family val="1"/>
      </rPr>
      <t>22</t>
    </r>
    <r>
      <rPr>
        <sz val="10"/>
        <color indexed="8"/>
        <rFont val="微軟正黑體"/>
        <family val="2"/>
        <charset val="136"/>
      </rPr>
      <t>件，本年度共投入</t>
    </r>
    <r>
      <rPr>
        <sz val="10"/>
        <color indexed="8"/>
        <rFont val="Times New Roman"/>
        <family val="1"/>
      </rPr>
      <t xml:space="preserve">43,790 </t>
    </r>
    <r>
      <rPr>
        <sz val="10"/>
        <color indexed="8"/>
        <rFont val="微軟正黑體"/>
        <family val="2"/>
        <charset val="136"/>
      </rPr>
      <t>千元預</t>
    </r>
    <phoneticPr fontId="6" type="noConversion"/>
  </si>
  <si>
    <r>
      <t xml:space="preserve">               </t>
    </r>
    <r>
      <rPr>
        <sz val="10"/>
        <color theme="1"/>
        <rFont val="微軟正黑體"/>
        <family val="2"/>
        <charset val="136"/>
      </rPr>
      <t>算，實支數</t>
    </r>
    <r>
      <rPr>
        <sz val="10"/>
        <color theme="1"/>
        <rFont val="Times New Roman"/>
        <family val="1"/>
      </rPr>
      <t xml:space="preserve">43,790 </t>
    </r>
    <r>
      <rPr>
        <sz val="10"/>
        <color theme="1"/>
        <rFont val="微軟正黑體"/>
        <family val="2"/>
        <charset val="136"/>
      </rPr>
      <t>千元，全數均已執行；辦理淨水設備改善及水量能源控制畫（</t>
    </r>
    <r>
      <rPr>
        <sz val="10"/>
        <color theme="1"/>
        <rFont val="Times New Roman"/>
        <family val="1"/>
      </rPr>
      <t>040B</t>
    </r>
    <r>
      <rPr>
        <sz val="10"/>
        <color theme="1"/>
        <rFont val="微軟正黑體"/>
        <family val="2"/>
        <charset val="136"/>
      </rPr>
      <t>）計</t>
    </r>
    <r>
      <rPr>
        <sz val="10"/>
        <color theme="1"/>
        <rFont val="Times New Roman"/>
        <family val="1"/>
      </rPr>
      <t xml:space="preserve"> 7</t>
    </r>
    <r>
      <rPr>
        <sz val="10"/>
        <color theme="1"/>
        <rFont val="微軟正黑體"/>
        <family val="2"/>
        <charset val="136"/>
      </rPr>
      <t>件，本年度共投入</t>
    </r>
    <phoneticPr fontId="6" type="noConversion"/>
  </si>
  <si>
    <r>
      <t xml:space="preserve">               </t>
    </r>
    <r>
      <rPr>
        <sz val="10"/>
        <color theme="1"/>
        <rFont val="微軟正黑體"/>
        <family val="2"/>
        <charset val="136"/>
      </rPr>
      <t>長度</t>
    </r>
    <r>
      <rPr>
        <sz val="10"/>
        <color theme="1"/>
        <rFont val="Times New Roman"/>
        <family val="1"/>
      </rPr>
      <t xml:space="preserve">38,892 </t>
    </r>
    <r>
      <rPr>
        <sz val="10"/>
        <color theme="1"/>
        <rFont val="微軟正黑體"/>
        <family val="2"/>
        <charset val="136"/>
      </rPr>
      <t>公尺。</t>
    </r>
    <r>
      <rPr>
        <sz val="10"/>
        <color theme="1"/>
        <rFont val="Times New Roman"/>
        <family val="1"/>
      </rPr>
      <t xml:space="preserve"> </t>
    </r>
    <phoneticPr fontId="6" type="noConversion"/>
  </si>
  <si>
    <r>
      <t xml:space="preserve">               </t>
    </r>
    <r>
      <rPr>
        <sz val="10"/>
        <color theme="1"/>
        <rFont val="微軟正黑體"/>
        <family val="2"/>
        <charset val="136"/>
      </rPr>
      <t>本處配合辦理改善尚武、卑南、鹿野、土坂、成功等地區飲用水，</t>
    </r>
    <r>
      <rPr>
        <sz val="10"/>
        <color theme="1"/>
        <rFont val="Times New Roman"/>
        <family val="1"/>
      </rPr>
      <t xml:space="preserve"> </t>
    </r>
    <r>
      <rPr>
        <sz val="10"/>
        <color theme="1"/>
        <rFont val="微軟正黑體"/>
        <family val="2"/>
        <charset val="136"/>
      </rPr>
      <t>本年度辦理「無自來水地區供水計畫三期</t>
    </r>
    <phoneticPr fontId="6" type="noConversion"/>
  </si>
  <si>
    <r>
      <t xml:space="preserve">               (106-109</t>
    </r>
    <r>
      <rPr>
        <sz val="10"/>
        <color theme="1"/>
        <rFont val="微軟正黑體"/>
        <family val="2"/>
        <charset val="136"/>
      </rPr>
      <t>年</t>
    </r>
    <r>
      <rPr>
        <sz val="10"/>
        <color theme="1"/>
        <rFont val="Times New Roman"/>
        <family val="1"/>
      </rPr>
      <t>)-</t>
    </r>
    <r>
      <rPr>
        <sz val="10"/>
        <color theme="1"/>
        <rFont val="微軟正黑體"/>
        <family val="2"/>
        <charset val="136"/>
      </rPr>
      <t>自來水延管工程」工程</t>
    </r>
    <r>
      <rPr>
        <sz val="10"/>
        <color theme="1"/>
        <rFont val="Times New Roman"/>
        <family val="1"/>
      </rPr>
      <t>9</t>
    </r>
    <r>
      <rPr>
        <sz val="10"/>
        <color theme="1"/>
        <rFont val="微軟正黑體"/>
        <family val="2"/>
        <charset val="136"/>
      </rPr>
      <t>件，預算金額</t>
    </r>
    <r>
      <rPr>
        <sz val="10"/>
        <color theme="1"/>
        <rFont val="Times New Roman"/>
        <family val="1"/>
      </rPr>
      <t>21,899</t>
    </r>
    <r>
      <rPr>
        <sz val="10"/>
        <color theme="1"/>
        <rFont val="微軟正黑體"/>
        <family val="2"/>
        <charset val="136"/>
      </rPr>
      <t>千元，實支數</t>
    </r>
    <r>
      <rPr>
        <sz val="10"/>
        <color theme="1"/>
        <rFont val="Times New Roman"/>
        <family val="1"/>
      </rPr>
      <t>2,335</t>
    </r>
    <r>
      <rPr>
        <sz val="10"/>
        <color theme="1"/>
        <rFont val="微軟正黑體"/>
        <family val="2"/>
        <charset val="136"/>
      </rPr>
      <t>千元，保留案件</t>
    </r>
    <r>
      <rPr>
        <sz val="10"/>
        <color theme="1"/>
        <rFont val="Times New Roman"/>
        <family val="1"/>
      </rPr>
      <t>8</t>
    </r>
    <r>
      <rPr>
        <sz val="10"/>
        <color theme="1"/>
        <rFont val="微軟正黑體"/>
        <family val="2"/>
        <charset val="136"/>
      </rPr>
      <t>件，保留金額</t>
    </r>
    <r>
      <rPr>
        <sz val="10"/>
        <color theme="1"/>
        <rFont val="Times New Roman"/>
        <family val="1"/>
      </rPr>
      <t>14,515</t>
    </r>
    <phoneticPr fontId="6" type="noConversion"/>
  </si>
  <si>
    <r>
      <rPr>
        <sz val="10"/>
        <color theme="1"/>
        <rFont val="微軟正黑體"/>
        <family val="2"/>
        <charset val="136"/>
      </rPr>
      <t>三、關於經營管理者：</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</si>
  <si>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一</t>
    </r>
    <r>
      <rPr>
        <sz val="10"/>
        <color indexed="8"/>
        <rFont val="Times New Roman"/>
        <family val="1"/>
      </rPr>
      <t>)</t>
    </r>
    <r>
      <rPr>
        <sz val="10"/>
        <color indexed="8"/>
        <rFont val="微軟正黑體"/>
        <family val="2"/>
        <charset val="136"/>
      </rPr>
      <t>加強控制用人成本，增進人員職前及在職訓練進修，提升人力素質：</t>
    </r>
    <phoneticPr fontId="6" type="noConversion"/>
  </si>
  <si>
    <r>
      <t xml:space="preserve">        (</t>
    </r>
    <r>
      <rPr>
        <sz val="10"/>
        <color indexed="8"/>
        <rFont val="微軟正黑體"/>
        <family val="2"/>
        <charset val="136"/>
      </rPr>
      <t>四</t>
    </r>
    <r>
      <rPr>
        <sz val="10"/>
        <color indexed="8"/>
        <rFont val="Times New Roman"/>
        <family val="1"/>
      </rPr>
      <t>)</t>
    </r>
    <r>
      <rPr>
        <sz val="10"/>
        <color indexed="8"/>
        <rFont val="微軟正黑體"/>
        <family val="2"/>
        <charset val="136"/>
      </rPr>
      <t>落實計畫管考及工程品管制度，提升工程及維修能力：</t>
    </r>
    <phoneticPr fontId="6" type="noConversion"/>
  </si>
  <si>
    <r>
      <t xml:space="preserve">  </t>
    </r>
    <r>
      <rPr>
        <sz val="10"/>
        <color indexed="8"/>
        <rFont val="微軟正黑體"/>
        <family val="2"/>
        <charset val="136"/>
      </rPr>
      <t>　</t>
    </r>
    <r>
      <rPr>
        <sz val="10"/>
        <color indexed="8"/>
        <rFont val="Times New Roman"/>
        <family val="1"/>
      </rPr>
      <t xml:space="preserve">  (</t>
    </r>
    <r>
      <rPr>
        <sz val="10"/>
        <color indexed="8"/>
        <rFont val="微軟正黑體"/>
        <family val="2"/>
        <charset val="136"/>
      </rPr>
      <t>五</t>
    </r>
    <r>
      <rPr>
        <sz val="10"/>
        <color indexed="8"/>
        <rFont val="Times New Roman"/>
        <family val="1"/>
      </rPr>
      <t>)</t>
    </r>
    <r>
      <rPr>
        <sz val="10"/>
        <color indexed="8"/>
        <rFont val="微軟正黑體"/>
        <family val="2"/>
        <charset val="136"/>
      </rPr>
      <t>落實工安、環保管理工作：</t>
    </r>
    <phoneticPr fontId="6" type="noConversion"/>
  </si>
  <si>
    <r>
      <t xml:space="preserve">            1.</t>
    </r>
    <r>
      <rPr>
        <sz val="10"/>
        <color theme="1"/>
        <rFont val="微軟正黑體"/>
        <family val="2"/>
        <charset val="136"/>
      </rPr>
      <t>本處本年度工安、環保查核</t>
    </r>
    <r>
      <rPr>
        <sz val="10"/>
        <color theme="1"/>
        <rFont val="Times New Roman"/>
        <family val="1"/>
      </rPr>
      <t>(</t>
    </r>
    <r>
      <rPr>
        <sz val="10"/>
        <color theme="1"/>
        <rFont val="微軟正黑體"/>
        <family val="2"/>
        <charset val="136"/>
      </rPr>
      <t>含淨水場</t>
    </r>
    <r>
      <rPr>
        <sz val="10"/>
        <color theme="1"/>
        <rFont val="Times New Roman"/>
        <family val="1"/>
      </rPr>
      <t>)</t>
    </r>
    <r>
      <rPr>
        <sz val="10"/>
        <color theme="1"/>
        <rFont val="微軟正黑體"/>
        <family val="2"/>
        <charset val="136"/>
      </rPr>
      <t>勞安課共計辦理</t>
    </r>
    <r>
      <rPr>
        <sz val="10"/>
        <color theme="1"/>
        <rFont val="Times New Roman"/>
        <family val="1"/>
      </rPr>
      <t>119</t>
    </r>
    <r>
      <rPr>
        <sz val="10"/>
        <color theme="1"/>
        <rFont val="微軟正黑體"/>
        <family val="2"/>
        <charset val="136"/>
      </rPr>
      <t>件，無重大缺失事項發生；區處各單位亦依查核規定</t>
    </r>
    <phoneticPr fontId="6" type="noConversion"/>
  </si>
  <si>
    <r>
      <t xml:space="preserve">               </t>
    </r>
    <r>
      <rPr>
        <sz val="10"/>
        <color theme="1"/>
        <rFont val="微軟正黑體"/>
        <family val="2"/>
        <charset val="136"/>
      </rPr>
      <t>辦理工安、環保查核，包括經理室辦理走動管理計</t>
    </r>
    <r>
      <rPr>
        <sz val="10"/>
        <color theme="1"/>
        <rFont val="Times New Roman"/>
        <family val="1"/>
      </rPr>
      <t>48</t>
    </r>
    <r>
      <rPr>
        <sz val="10"/>
        <color theme="1"/>
        <rFont val="微軟正黑體"/>
        <family val="2"/>
        <charset val="136"/>
      </rPr>
      <t>次，工務課辦理走動管理計</t>
    </r>
    <r>
      <rPr>
        <sz val="10"/>
        <color theme="1"/>
        <rFont val="Times New Roman"/>
        <family val="1"/>
      </rPr>
      <t>36</t>
    </r>
    <r>
      <rPr>
        <sz val="10"/>
        <color theme="1"/>
        <rFont val="微軟正黑體"/>
        <family val="2"/>
        <charset val="136"/>
      </rPr>
      <t>次，業務課辦理走動管理計</t>
    </r>
    <phoneticPr fontId="6" type="noConversion"/>
  </si>
  <si>
    <r>
      <t xml:space="preserve">               36 </t>
    </r>
    <r>
      <rPr>
        <sz val="10"/>
        <color theme="1"/>
        <rFont val="微軟正黑體"/>
        <family val="2"/>
        <charset val="136"/>
      </rPr>
      <t>次，</t>
    </r>
    <r>
      <rPr>
        <sz val="10"/>
        <color theme="1"/>
        <rFont val="Times New Roman"/>
        <family val="1"/>
      </rPr>
      <t xml:space="preserve"> </t>
    </r>
    <r>
      <rPr>
        <sz val="10"/>
        <color theme="1"/>
        <rFont val="微軟正黑體"/>
        <family val="2"/>
        <charset val="136"/>
      </rPr>
      <t>總務室辦理走動管理</t>
    </r>
    <r>
      <rPr>
        <sz val="10"/>
        <color theme="1"/>
        <rFont val="Times New Roman"/>
        <family val="1"/>
      </rPr>
      <t>12</t>
    </r>
    <r>
      <rPr>
        <sz val="10"/>
        <color theme="1"/>
        <rFont val="微軟正黑體"/>
        <family val="2"/>
        <charset val="136"/>
      </rPr>
      <t>次，檢驗室辦理走動管理計</t>
    </r>
    <r>
      <rPr>
        <sz val="10"/>
        <color theme="1"/>
        <rFont val="Times New Roman"/>
        <family val="1"/>
      </rPr>
      <t>12</t>
    </r>
    <r>
      <rPr>
        <sz val="10"/>
        <color theme="1"/>
        <rFont val="微軟正黑體"/>
        <family val="2"/>
        <charset val="136"/>
      </rPr>
      <t>次，勞安課走動管理</t>
    </r>
    <r>
      <rPr>
        <sz val="10"/>
        <color theme="1"/>
        <rFont val="Times New Roman"/>
        <family val="1"/>
      </rPr>
      <t>36</t>
    </r>
    <r>
      <rPr>
        <sz val="10"/>
        <color theme="1"/>
        <rFont val="微軟正黑體"/>
        <family val="2"/>
        <charset val="136"/>
      </rPr>
      <t>次、各所辦理查核合計</t>
    </r>
    <r>
      <rPr>
        <sz val="10"/>
        <color theme="1"/>
        <rFont val="Times New Roman"/>
        <family val="1"/>
      </rPr>
      <t xml:space="preserve">288   </t>
    </r>
    <phoneticPr fontId="6" type="noConversion"/>
  </si>
  <si>
    <r>
      <t xml:space="preserve">               </t>
    </r>
    <r>
      <rPr>
        <sz val="10"/>
        <color theme="1"/>
        <rFont val="微軟正黑體"/>
        <family val="2"/>
        <charset val="136"/>
      </rPr>
      <t>次。</t>
    </r>
    <r>
      <rPr>
        <sz val="10"/>
        <color theme="1"/>
        <rFont val="Times New Roman"/>
        <family val="1"/>
      </rPr>
      <t/>
    </r>
    <phoneticPr fontId="6" type="noConversion"/>
  </si>
  <si>
    <r>
      <t xml:space="preserve">            2.</t>
    </r>
    <r>
      <rPr>
        <sz val="10"/>
        <color theme="1"/>
        <rFont val="微軟正黑體"/>
        <family val="2"/>
        <charset val="136"/>
      </rPr>
      <t>本處持續參加「台灣職業安全衛生管理系統」換證，於</t>
    </r>
    <r>
      <rPr>
        <sz val="10"/>
        <color theme="1"/>
        <rFont val="Times New Roman"/>
        <family val="1"/>
      </rPr>
      <t xml:space="preserve"> 106</t>
    </r>
    <r>
      <rPr>
        <sz val="10"/>
        <color theme="1"/>
        <rFont val="微軟正黑體"/>
        <family val="2"/>
        <charset val="136"/>
      </rPr>
      <t>年</t>
    </r>
    <r>
      <rPr>
        <sz val="10"/>
        <color theme="1"/>
        <rFont val="Times New Roman"/>
        <family val="1"/>
      </rPr>
      <t>8</t>
    </r>
    <r>
      <rPr>
        <sz val="10"/>
        <color theme="1"/>
        <rFont val="微軟正黑體"/>
        <family val="2"/>
        <charset val="136"/>
      </rPr>
      <t>月</t>
    </r>
    <r>
      <rPr>
        <sz val="10"/>
        <color theme="1"/>
        <rFont val="Times New Roman"/>
        <family val="1"/>
      </rPr>
      <t>21</t>
    </r>
    <r>
      <rPr>
        <sz val="10"/>
        <color theme="1"/>
        <rFont val="微軟正黑體"/>
        <family val="2"/>
        <charset val="136"/>
      </rPr>
      <t>日至</t>
    </r>
    <r>
      <rPr>
        <sz val="10"/>
        <color theme="1"/>
        <rFont val="Times New Roman"/>
        <family val="1"/>
      </rPr>
      <t>8</t>
    </r>
    <r>
      <rPr>
        <sz val="10"/>
        <color theme="1"/>
        <rFont val="微軟正黑體"/>
        <family val="2"/>
        <charset val="136"/>
      </rPr>
      <t>月</t>
    </r>
    <r>
      <rPr>
        <sz val="10"/>
        <color theme="1"/>
        <rFont val="Times New Roman"/>
        <family val="1"/>
      </rPr>
      <t>24</t>
    </r>
    <r>
      <rPr>
        <sz val="10"/>
        <color theme="1"/>
        <rFont val="微軟正黑體"/>
        <family val="2"/>
        <charset val="136"/>
      </rPr>
      <t>日實地考評，已查證完</t>
    </r>
    <r>
      <rPr>
        <sz val="10"/>
        <color theme="1"/>
        <rFont val="Times New Roman"/>
        <family val="1"/>
      </rPr>
      <t xml:space="preserve"> </t>
    </r>
    <r>
      <rPr>
        <sz val="10"/>
        <color theme="1"/>
        <rFont val="微軟正黑體"/>
        <family val="2"/>
        <charset val="136"/>
      </rPr>
      <t>竣，本項</t>
    </r>
    <phoneticPr fontId="6" type="noConversion"/>
  </si>
  <si>
    <r>
      <t xml:space="preserve">               </t>
    </r>
    <r>
      <rPr>
        <sz val="10"/>
        <color theme="1"/>
        <rFont val="微軟正黑體"/>
        <family val="2"/>
        <charset val="136"/>
      </rPr>
      <t>證書有效期限至</t>
    </r>
    <r>
      <rPr>
        <sz val="10"/>
        <color theme="1"/>
        <rFont val="Times New Roman"/>
        <family val="1"/>
      </rPr>
      <t xml:space="preserve"> 109</t>
    </r>
    <r>
      <rPr>
        <sz val="10"/>
        <color theme="1"/>
        <rFont val="微軟正黑體"/>
        <family val="2"/>
        <charset val="136"/>
      </rPr>
      <t>年</t>
    </r>
    <r>
      <rPr>
        <sz val="10"/>
        <color theme="1"/>
        <rFont val="Times New Roman"/>
        <family val="1"/>
      </rPr>
      <t xml:space="preserve"> 1 0</t>
    </r>
    <r>
      <rPr>
        <sz val="10"/>
        <color theme="1"/>
        <rFont val="微軟正黑體"/>
        <family val="2"/>
        <charset val="136"/>
      </rPr>
      <t>月</t>
    </r>
    <r>
      <rPr>
        <sz val="10"/>
        <color theme="1"/>
        <rFont val="Times New Roman"/>
        <family val="1"/>
      </rPr>
      <t>30</t>
    </r>
    <r>
      <rPr>
        <sz val="10"/>
        <color theme="1"/>
        <rFont val="微軟正黑體"/>
        <family val="2"/>
        <charset val="136"/>
      </rPr>
      <t>日止計</t>
    </r>
    <r>
      <rPr>
        <sz val="10"/>
        <color theme="1"/>
        <rFont val="Times New Roman"/>
        <family val="1"/>
      </rPr>
      <t>3</t>
    </r>
    <r>
      <rPr>
        <sz val="10"/>
        <color theme="1"/>
        <rFont val="微軟正黑體"/>
        <family val="2"/>
        <charset val="136"/>
      </rPr>
      <t>年。</t>
    </r>
    <r>
      <rPr>
        <sz val="10"/>
        <color theme="1"/>
        <rFont val="Times New Roman"/>
        <family val="1"/>
      </rPr>
      <t>107</t>
    </r>
    <r>
      <rPr>
        <sz val="10"/>
        <color theme="1"/>
        <rFont val="微軟正黑體"/>
        <family val="2"/>
        <charset val="136"/>
      </rPr>
      <t>年仍須委外辦理追查換證。</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</si>
  <si>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六</t>
    </r>
    <r>
      <rPr>
        <sz val="10"/>
        <color indexed="8"/>
        <rFont val="Times New Roman"/>
        <family val="1"/>
      </rPr>
      <t>)</t>
    </r>
    <r>
      <rPr>
        <sz val="10"/>
        <color indexed="8"/>
        <rFont val="微軟正黑體"/>
        <family val="2"/>
        <charset val="136"/>
      </rPr>
      <t>建立服務導向之企業文化，提升顧客滿意度：</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</si>
  <si>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七</t>
    </r>
    <r>
      <rPr>
        <sz val="10"/>
        <color indexed="8"/>
        <rFont val="Times New Roman"/>
        <family val="1"/>
      </rPr>
      <t>)</t>
    </r>
    <r>
      <rPr>
        <sz val="10"/>
        <color indexed="8"/>
        <rFont val="微軟正黑體"/>
        <family val="2"/>
        <charset val="136"/>
      </rPr>
      <t>加強委託經營（業務委外）之規劃、監督管理及績效評估：</t>
    </r>
    <phoneticPr fontId="6" type="noConversion"/>
  </si>
  <si>
    <r>
      <t xml:space="preserve">               </t>
    </r>
    <r>
      <rPr>
        <sz val="10"/>
        <color indexed="8"/>
        <rFont val="微軟正黑體"/>
        <family val="2"/>
        <charset val="136"/>
      </rPr>
      <t>本處業務委外者計有蘭嶼系統委外抄表及操作。目前正積極規劃利稻系統委外案。</t>
    </r>
    <phoneticPr fontId="6" type="noConversion"/>
  </si>
  <si>
    <r>
      <rPr>
        <sz val="10"/>
        <color theme="1"/>
        <rFont val="微軟正黑體"/>
        <family val="2"/>
        <charset val="136"/>
      </rPr>
      <t>四、關於供需配合者：</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</si>
  <si>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　</t>
    </r>
    <r>
      <rPr>
        <sz val="10"/>
        <color indexed="8"/>
        <rFont val="Times New Roman"/>
        <family val="1"/>
      </rPr>
      <t>1.</t>
    </r>
    <r>
      <rPr>
        <sz val="10"/>
        <color indexed="8"/>
        <rFont val="微軟正黑體"/>
        <family val="2"/>
        <charset val="136"/>
      </rPr>
      <t>開發水源部分：</t>
    </r>
    <phoneticPr fontId="6" type="noConversion"/>
  </si>
  <si>
    <r>
      <t xml:space="preserve"> </t>
    </r>
    <r>
      <rPr>
        <sz val="10"/>
        <color indexed="8"/>
        <rFont val="微軟正黑體"/>
        <family val="2"/>
        <charset val="136"/>
      </rPr>
      <t>　</t>
    </r>
    <r>
      <rPr>
        <sz val="10"/>
        <color indexed="8"/>
        <rFont val="Times New Roman"/>
        <family val="1"/>
      </rPr>
      <t xml:space="preserve">      2.</t>
    </r>
    <r>
      <rPr>
        <sz val="10"/>
        <color indexed="8"/>
        <rFont val="微軟正黑體"/>
        <family val="2"/>
        <charset val="136"/>
      </rPr>
      <t>爭取水權部分：</t>
    </r>
    <r>
      <rPr>
        <sz val="10"/>
        <color indexed="8"/>
        <rFont val="Times New Roman"/>
        <family val="1"/>
      </rPr>
      <t xml:space="preserve"> </t>
    </r>
    <r>
      <rPr>
        <sz val="10"/>
        <color indexed="8"/>
        <rFont val="微軟正黑體"/>
        <family val="2"/>
        <charset val="136"/>
      </rPr>
      <t>台東系統主要水源－利嘉溪大南取水口之水權，經本區處與台東農田水利會多次斡旋，在支付</t>
    </r>
    <phoneticPr fontId="6" type="noConversion"/>
  </si>
  <si>
    <r>
      <t xml:space="preserve">              520</t>
    </r>
    <r>
      <rPr>
        <sz val="10"/>
        <color indexed="8"/>
        <rFont val="微軟正黑體"/>
        <family val="2"/>
        <charset val="136"/>
      </rPr>
      <t>萬元原水權益後，已取得利嘉溪四分之一水權的永久使用權，解決水權爭議。</t>
    </r>
    <phoneticPr fontId="6" type="noConversion"/>
  </si>
  <si>
    <r>
      <t xml:space="preserve">           3.</t>
    </r>
    <r>
      <rPr>
        <sz val="10"/>
        <color indexed="8"/>
        <rFont val="微軟正黑體"/>
        <family val="2"/>
        <charset val="136"/>
      </rPr>
      <t>價購原水部分：為應台東地區枯水期（每年</t>
    </r>
    <r>
      <rPr>
        <sz val="10"/>
        <color indexed="8"/>
        <rFont val="Times New Roman"/>
        <family val="1"/>
      </rPr>
      <t>10</t>
    </r>
    <r>
      <rPr>
        <sz val="10"/>
        <color indexed="8"/>
        <rFont val="微軟正黑體"/>
        <family val="2"/>
        <charset val="136"/>
      </rPr>
      <t>月至次年</t>
    </r>
    <r>
      <rPr>
        <sz val="10"/>
        <color indexed="8"/>
        <rFont val="Times New Roman"/>
        <family val="1"/>
      </rPr>
      <t>4</t>
    </r>
    <r>
      <rPr>
        <sz val="10"/>
        <color indexed="8"/>
        <rFont val="微軟正黑體"/>
        <family val="2"/>
        <charset val="136"/>
      </rPr>
      <t>月）用水，本處與台東農田水利會訂立原水價購契約，</t>
    </r>
    <phoneticPr fontId="6" type="noConversion"/>
  </si>
  <si>
    <r>
      <t xml:space="preserve">           4.</t>
    </r>
    <r>
      <rPr>
        <sz val="10"/>
        <color indexed="8"/>
        <rFont val="微軟正黑體"/>
        <family val="2"/>
        <charset val="136"/>
      </rPr>
      <t>積極自行開發區域性小型水源，以充裕自有水源：</t>
    </r>
    <phoneticPr fontId="6" type="noConversion"/>
  </si>
  <si>
    <r>
      <t xml:space="preserve">   </t>
    </r>
    <r>
      <rPr>
        <sz val="10"/>
        <color indexed="8"/>
        <rFont val="微軟正黑體"/>
        <family val="2"/>
        <charset val="136"/>
      </rPr>
      <t>　</t>
    </r>
    <r>
      <rPr>
        <sz val="10"/>
        <color indexed="8"/>
        <rFont val="Times New Roman"/>
        <family val="1"/>
      </rPr>
      <t>(</t>
    </r>
    <r>
      <rPr>
        <sz val="10"/>
        <color indexed="8"/>
        <rFont val="微軟正黑體"/>
        <family val="2"/>
        <charset val="136"/>
      </rPr>
      <t>二</t>
    </r>
    <r>
      <rPr>
        <sz val="10"/>
        <color indexed="8"/>
        <rFont val="Times New Roman"/>
        <family val="1"/>
      </rPr>
      <t>)</t>
    </r>
    <r>
      <rPr>
        <sz val="10"/>
        <color indexed="8"/>
        <rFont val="微軟正黑體"/>
        <family val="2"/>
        <charset val="136"/>
      </rPr>
      <t>積極辦理管網監控系統，加強各供水系統間之調配，以提高供水穩定度：</t>
    </r>
    <phoneticPr fontId="6" type="noConversion"/>
  </si>
  <si>
    <r>
      <t xml:space="preserve">           1.</t>
    </r>
    <r>
      <rPr>
        <sz val="10"/>
        <color indexed="8"/>
        <rFont val="微軟正黑體"/>
        <family val="2"/>
        <charset val="136"/>
      </rPr>
      <t>積極推動分區計量管網計畫：</t>
    </r>
    <phoneticPr fontId="6" type="noConversion"/>
  </si>
  <si>
    <r>
      <t xml:space="preserve">              </t>
    </r>
    <r>
      <rPr>
        <sz val="10"/>
        <color theme="1"/>
        <rFont val="微軟正黑體"/>
        <family val="2"/>
        <charset val="136"/>
      </rPr>
      <t>中，停支數</t>
    </r>
    <r>
      <rPr>
        <sz val="10"/>
        <color theme="1"/>
        <rFont val="Times New Roman"/>
        <family val="1"/>
      </rPr>
      <t>4,335</t>
    </r>
    <r>
      <rPr>
        <sz val="10"/>
        <color theme="1"/>
        <rFont val="微軟正黑體"/>
        <family val="2"/>
        <charset val="136"/>
      </rPr>
      <t>千元，無預算保留。</t>
    </r>
    <phoneticPr fontId="6" type="noConversion"/>
  </si>
  <si>
    <r>
      <t xml:space="preserve">         (2)</t>
    </r>
    <r>
      <rPr>
        <sz val="10"/>
        <color theme="1"/>
        <rFont val="微軟正黑體"/>
        <family val="2"/>
        <charset val="136"/>
      </rPr>
      <t>本處截至本年度止，已完成建置</t>
    </r>
    <r>
      <rPr>
        <sz val="10"/>
        <color theme="1"/>
        <rFont val="Times New Roman"/>
        <family val="1"/>
      </rPr>
      <t>2</t>
    </r>
    <r>
      <rPr>
        <sz val="10"/>
        <color theme="1"/>
        <rFont val="微軟正黑體"/>
        <family val="2"/>
        <charset val="136"/>
      </rPr>
      <t>個中區管網、</t>
    </r>
    <r>
      <rPr>
        <sz val="10"/>
        <color theme="1"/>
        <rFont val="Times New Roman"/>
        <family val="1"/>
      </rPr>
      <t>71</t>
    </r>
    <r>
      <rPr>
        <sz val="10"/>
        <color theme="1"/>
        <rFont val="微軟正黑體"/>
        <family val="2"/>
        <charset val="136"/>
      </rPr>
      <t>個小區管網。另尚有</t>
    </r>
    <r>
      <rPr>
        <sz val="10"/>
        <color theme="1"/>
        <rFont val="Times New Roman"/>
        <family val="1"/>
      </rPr>
      <t>75</t>
    </r>
    <r>
      <rPr>
        <sz val="10"/>
        <color theme="1"/>
        <rFont val="微軟正黑體"/>
        <family val="2"/>
        <charset val="136"/>
      </rPr>
      <t>個小區正在建置中。</t>
    </r>
    <phoneticPr fontId="6" type="noConversion"/>
  </si>
  <si>
    <r>
      <rPr>
        <sz val="10"/>
        <color theme="1"/>
        <rFont val="微軟正黑體"/>
        <family val="2"/>
        <charset val="136"/>
      </rPr>
      <t>　</t>
    </r>
    <r>
      <rPr>
        <sz val="10"/>
        <color theme="1"/>
        <rFont val="Times New Roman"/>
        <family val="1"/>
      </rPr>
      <t xml:space="preserve">  </t>
    </r>
    <r>
      <rPr>
        <sz val="10"/>
        <color theme="1"/>
        <rFont val="微軟正黑體"/>
        <family val="2"/>
        <charset val="136"/>
      </rPr>
      <t>　</t>
    </r>
    <r>
      <rPr>
        <sz val="10"/>
        <color theme="1"/>
        <rFont val="Times New Roman"/>
        <family val="1"/>
      </rPr>
      <t>3.</t>
    </r>
    <r>
      <rPr>
        <sz val="10"/>
        <color theme="1"/>
        <rFont val="微軟正黑體"/>
        <family val="2"/>
        <charset val="136"/>
      </rPr>
      <t>加強檢修漏作業：</t>
    </r>
    <r>
      <rPr>
        <sz val="10"/>
        <color theme="1"/>
        <rFont val="Times New Roman"/>
        <family val="1"/>
      </rPr>
      <t xml:space="preserve">   106</t>
    </r>
    <r>
      <rPr>
        <sz val="10"/>
        <color theme="1"/>
        <rFont val="微軟正黑體"/>
        <family val="2"/>
        <charset val="136"/>
      </rPr>
      <t>年度實際檢修漏案件計有管線修理</t>
    </r>
    <r>
      <rPr>
        <sz val="10"/>
        <color theme="1"/>
        <rFont val="Times New Roman"/>
        <family val="1"/>
      </rPr>
      <t>178</t>
    </r>
    <r>
      <rPr>
        <sz val="10"/>
        <color theme="1"/>
        <rFont val="微軟正黑體"/>
        <family val="2"/>
        <charset val="136"/>
      </rPr>
      <t>件、閥栓修理</t>
    </r>
    <r>
      <rPr>
        <sz val="10"/>
        <color theme="1"/>
        <rFont val="Times New Roman"/>
        <family val="1"/>
      </rPr>
      <t xml:space="preserve"> 63 </t>
    </r>
    <r>
      <rPr>
        <sz val="10"/>
        <color theme="1"/>
        <rFont val="微軟正黑體"/>
        <family val="2"/>
        <charset val="136"/>
      </rPr>
      <t>件、閥閂盒提升</t>
    </r>
    <r>
      <rPr>
        <sz val="10"/>
        <color theme="1"/>
        <rFont val="Times New Roman"/>
        <family val="1"/>
      </rPr>
      <t>29</t>
    </r>
    <r>
      <rPr>
        <sz val="10"/>
        <color theme="1"/>
        <rFont val="微軟正黑體"/>
        <family val="2"/>
        <charset val="136"/>
      </rPr>
      <t>件、用戶外</t>
    </r>
    <phoneticPr fontId="6" type="noConversion"/>
  </si>
  <si>
    <r>
      <t xml:space="preserve">              </t>
    </r>
    <r>
      <rPr>
        <sz val="10"/>
        <color theme="1"/>
        <rFont val="微軟正黑體"/>
        <family val="2"/>
        <charset val="136"/>
      </rPr>
      <t>線修理</t>
    </r>
    <r>
      <rPr>
        <sz val="10"/>
        <color theme="1"/>
        <rFont val="Times New Roman"/>
        <family val="1"/>
      </rPr>
      <t xml:space="preserve">407 </t>
    </r>
    <r>
      <rPr>
        <sz val="10"/>
        <color theme="1"/>
        <rFont val="微軟正黑體"/>
        <family val="2"/>
        <charset val="136"/>
      </rPr>
      <t>件、其它</t>
    </r>
    <r>
      <rPr>
        <sz val="10"/>
        <color theme="1"/>
        <rFont val="Times New Roman"/>
        <family val="1"/>
      </rPr>
      <t>3,843</t>
    </r>
    <r>
      <rPr>
        <sz val="10"/>
        <color theme="1"/>
        <rFont val="微軟正黑體"/>
        <family val="2"/>
        <charset val="136"/>
      </rPr>
      <t>件，共計</t>
    </r>
    <r>
      <rPr>
        <sz val="10"/>
        <color theme="1"/>
        <rFont val="Times New Roman"/>
        <family val="1"/>
      </rPr>
      <t>4,520</t>
    </r>
    <r>
      <rPr>
        <sz val="10"/>
        <color theme="1"/>
        <rFont val="微軟正黑體"/>
        <family val="2"/>
        <charset val="136"/>
      </rPr>
      <t>件。</t>
    </r>
    <phoneticPr fontId="6" type="noConversion"/>
  </si>
  <si>
    <r>
      <rPr>
        <sz val="10"/>
        <color theme="1"/>
        <rFont val="微軟正黑體"/>
        <family val="2"/>
        <charset val="136"/>
      </rPr>
      <t>　</t>
    </r>
    <r>
      <rPr>
        <sz val="10"/>
        <color theme="1"/>
        <rFont val="Times New Roman"/>
        <family val="1"/>
      </rPr>
      <t xml:space="preserve">     5.</t>
    </r>
    <r>
      <rPr>
        <sz val="10"/>
        <color theme="1"/>
        <rFont val="微軟正黑體"/>
        <family val="2"/>
        <charset val="136"/>
      </rPr>
      <t>加強汰換屆齡及故障水量計，俾正確計量，確保營收：</t>
    </r>
    <phoneticPr fontId="6" type="noConversion"/>
  </si>
  <si>
    <r>
      <t xml:space="preserve">        (2)</t>
    </r>
    <r>
      <rPr>
        <sz val="10"/>
        <color theme="1"/>
        <rFont val="微軟正黑體"/>
        <family val="2"/>
        <charset val="136"/>
      </rPr>
      <t>本處本年度換裝故障表共計</t>
    </r>
    <r>
      <rPr>
        <sz val="10"/>
        <color theme="1"/>
        <rFont val="Times New Roman"/>
        <family val="1"/>
      </rPr>
      <t>284</t>
    </r>
    <r>
      <rPr>
        <sz val="10"/>
        <color theme="1"/>
        <rFont val="微軟正黑體"/>
        <family val="2"/>
        <charset val="136"/>
      </rPr>
      <t>只，其中台東所換裝計有</t>
    </r>
    <r>
      <rPr>
        <sz val="10"/>
        <color theme="1"/>
        <rFont val="Times New Roman"/>
        <family val="1"/>
      </rPr>
      <t>216</t>
    </r>
    <r>
      <rPr>
        <sz val="10"/>
        <color theme="1"/>
        <rFont val="微軟正黑體"/>
        <family val="2"/>
        <charset val="136"/>
      </rPr>
      <t>只、池上所計有</t>
    </r>
    <r>
      <rPr>
        <sz val="10"/>
        <color theme="1"/>
        <rFont val="Times New Roman"/>
        <family val="1"/>
      </rPr>
      <t xml:space="preserve"> 30 </t>
    </r>
    <r>
      <rPr>
        <sz val="10"/>
        <color theme="1"/>
        <rFont val="微軟正黑體"/>
        <family val="2"/>
        <charset val="136"/>
      </rPr>
      <t>只、成功所計有</t>
    </r>
    <r>
      <rPr>
        <sz val="10"/>
        <color theme="1"/>
        <rFont val="Times New Roman"/>
        <family val="1"/>
      </rPr>
      <t xml:space="preserve"> 16</t>
    </r>
    <r>
      <rPr>
        <sz val="10"/>
        <color theme="1"/>
        <rFont val="微軟正黑體"/>
        <family val="2"/>
        <charset val="136"/>
      </rPr>
      <t>只、太麻里</t>
    </r>
    <phoneticPr fontId="6" type="noConversion"/>
  </si>
  <si>
    <r>
      <t xml:space="preserve">      (</t>
    </r>
    <r>
      <rPr>
        <sz val="10"/>
        <color theme="1"/>
        <rFont val="微軟正黑體"/>
        <family val="2"/>
        <charset val="136"/>
      </rPr>
      <t>四</t>
    </r>
    <r>
      <rPr>
        <sz val="10"/>
        <color theme="1"/>
        <rFont val="Times New Roman"/>
        <family val="1"/>
      </rPr>
      <t>)</t>
    </r>
    <r>
      <rPr>
        <sz val="10"/>
        <color theme="1"/>
        <rFont val="微軟正黑體"/>
        <family val="2"/>
        <charset val="136"/>
      </rPr>
      <t>強化供水緊急應變作業機制與演練：</t>
    </r>
    <phoneticPr fontId="6" type="noConversion"/>
  </si>
  <si>
    <r>
      <t xml:space="preserve">         1.</t>
    </r>
    <r>
      <rPr>
        <sz val="10"/>
        <color theme="1"/>
        <rFont val="微軟正黑體"/>
        <family val="2"/>
        <charset val="136"/>
      </rPr>
      <t>本處轄屬供水系統多為偏遠地區，供水管線長而用戶稀落零散，</t>
    </r>
    <r>
      <rPr>
        <sz val="10"/>
        <color theme="1"/>
        <rFont val="Times New Roman"/>
        <family val="1"/>
      </rPr>
      <t xml:space="preserve"> </t>
    </r>
    <r>
      <rPr>
        <sz val="10"/>
        <color theme="1"/>
        <rFont val="微軟正黑體"/>
        <family val="2"/>
        <charset val="136"/>
      </rPr>
      <t>營運上呈收入不敷成本狀態，</t>
    </r>
    <r>
      <rPr>
        <sz val="10"/>
        <color theme="1"/>
        <rFont val="Times New Roman"/>
        <family val="1"/>
      </rPr>
      <t xml:space="preserve"> </t>
    </r>
    <r>
      <rPr>
        <sz val="10"/>
        <color theme="1"/>
        <rFont val="微軟正黑體"/>
        <family val="2"/>
        <charset val="136"/>
      </rPr>
      <t>為執行政府提高</t>
    </r>
    <phoneticPr fontId="6" type="noConversion"/>
  </si>
  <si>
    <r>
      <t xml:space="preserve">            </t>
    </r>
    <r>
      <rPr>
        <sz val="10"/>
        <color theme="1"/>
        <rFont val="微軟正黑體"/>
        <family val="2"/>
        <charset val="136"/>
      </rPr>
      <t>供水普及率政策，仍需配合開發水源，增、</t>
    </r>
    <r>
      <rPr>
        <sz val="10"/>
        <color theme="1"/>
        <rFont val="Times New Roman"/>
        <family val="1"/>
      </rPr>
      <t xml:space="preserve"> </t>
    </r>
    <r>
      <rPr>
        <sz val="10"/>
        <color theme="1"/>
        <rFont val="微軟正黑體"/>
        <family val="2"/>
        <charset val="136"/>
      </rPr>
      <t>擴建供水設施，本年度（</t>
    </r>
    <r>
      <rPr>
        <sz val="10"/>
        <color theme="1"/>
        <rFont val="Times New Roman"/>
        <family val="1"/>
      </rPr>
      <t xml:space="preserve"> 11 </t>
    </r>
    <r>
      <rPr>
        <sz val="10"/>
        <color theme="1"/>
        <rFont val="微軟正黑體"/>
        <family val="2"/>
        <charset val="136"/>
      </rPr>
      <t>月底）普及率為</t>
    </r>
    <r>
      <rPr>
        <sz val="10"/>
        <color theme="1"/>
        <rFont val="Times New Roman"/>
        <family val="1"/>
      </rPr>
      <t xml:space="preserve">  80.82  </t>
    </r>
    <r>
      <rPr>
        <sz val="10"/>
        <color theme="1"/>
        <rFont val="微軟正黑體"/>
        <family val="2"/>
        <charset val="136"/>
      </rPr>
      <t>％</t>
    </r>
    <r>
      <rPr>
        <sz val="10"/>
        <color theme="1"/>
        <rFont val="Times New Roman"/>
        <family val="1"/>
      </rPr>
      <t xml:space="preserve">  </t>
    </r>
    <r>
      <rPr>
        <sz val="10"/>
        <color theme="1"/>
        <rFont val="微軟正黑體"/>
        <family val="2"/>
        <charset val="136"/>
      </rPr>
      <t>較上年度之</t>
    </r>
    <phoneticPr fontId="6" type="noConversion"/>
  </si>
  <si>
    <r>
      <t xml:space="preserve">         2.</t>
    </r>
    <r>
      <rPr>
        <sz val="10"/>
        <color theme="1"/>
        <rFont val="微軟正黑體"/>
        <family val="2"/>
        <charset val="136"/>
      </rPr>
      <t>本處本年度加強推廣電子帳單，配合政府節能減碳作為，減少紙本寄送，本年度（</t>
    </r>
    <r>
      <rPr>
        <sz val="10"/>
        <color theme="1"/>
        <rFont val="Times New Roman"/>
        <family val="1"/>
      </rPr>
      <t xml:space="preserve"> 11 </t>
    </r>
    <r>
      <rPr>
        <sz val="10"/>
        <color theme="1"/>
        <rFont val="微軟正黑體"/>
        <family val="2"/>
        <charset val="136"/>
      </rPr>
      <t>月底）計增加電子帳單用</t>
    </r>
    <phoneticPr fontId="6" type="noConversion"/>
  </si>
  <si>
    <r>
      <rPr>
        <sz val="10"/>
        <color theme="1"/>
        <rFont val="微軟正黑體"/>
        <family val="2"/>
        <charset val="136"/>
      </rPr>
      <t>貳、業務計畫概述</t>
    </r>
    <phoneticPr fontId="6" type="noConversion"/>
  </si>
  <si>
    <r>
      <t xml:space="preserve">               </t>
    </r>
    <r>
      <rPr>
        <sz val="10"/>
        <color theme="1"/>
        <rFont val="微軟正黑體"/>
        <family val="2"/>
        <charset val="136"/>
      </rPr>
      <t>，</t>
    </r>
    <r>
      <rPr>
        <sz val="10"/>
        <color theme="1"/>
        <rFont val="Times New Roman"/>
        <family val="1"/>
      </rPr>
      <t xml:space="preserve"> </t>
    </r>
    <r>
      <rPr>
        <sz val="10"/>
        <color theme="1"/>
        <rFont val="微軟正黑體"/>
        <family val="2"/>
        <charset val="136"/>
      </rPr>
      <t>且近年來配合政策執行節約用水計畫，</t>
    </r>
    <r>
      <rPr>
        <sz val="10"/>
        <color theme="1"/>
        <rFont val="Times New Roman"/>
        <family val="1"/>
      </rPr>
      <t xml:space="preserve"> </t>
    </r>
    <r>
      <rPr>
        <sz val="10"/>
        <color theme="1"/>
        <rFont val="微軟正黑體"/>
        <family val="2"/>
        <charset val="136"/>
      </rPr>
      <t>轄區內較大型機關用水亦逐年銳減，</t>
    </r>
    <r>
      <rPr>
        <sz val="10"/>
        <color theme="1"/>
        <rFont val="Times New Roman"/>
        <family val="1"/>
      </rPr>
      <t xml:space="preserve">  </t>
    </r>
    <r>
      <rPr>
        <sz val="10"/>
        <color theme="1"/>
        <rFont val="微軟正黑體"/>
        <family val="2"/>
        <charset val="136"/>
      </rPr>
      <t>影響銷售水量，唯因台東地區積</t>
    </r>
    <r>
      <rPr>
        <sz val="10"/>
        <color theme="1"/>
        <rFont val="Times New Roman"/>
        <family val="1"/>
      </rPr>
      <t xml:space="preserve"> </t>
    </r>
    <phoneticPr fontId="6" type="noConversion"/>
  </si>
  <si>
    <r>
      <t xml:space="preserve">              </t>
    </r>
    <r>
      <rPr>
        <sz val="10"/>
        <color indexed="8"/>
        <rFont val="微軟正黑體"/>
        <family val="2"/>
        <charset val="136"/>
      </rPr>
      <t>，與污泥處置。</t>
    </r>
    <phoneticPr fontId="6" type="noConversion"/>
  </si>
  <si>
    <r>
      <t xml:space="preserve">             3.</t>
    </r>
    <r>
      <rPr>
        <sz val="10"/>
        <color theme="1"/>
        <rFont val="微軟正黑體"/>
        <family val="2"/>
        <charset val="136"/>
      </rPr>
      <t>本處持續參加「台灣職業安全衛生管理系統」換證，於</t>
    </r>
    <r>
      <rPr>
        <sz val="10"/>
        <color theme="1"/>
        <rFont val="Times New Roman"/>
        <family val="1"/>
      </rPr>
      <t xml:space="preserve"> 106</t>
    </r>
    <r>
      <rPr>
        <sz val="10"/>
        <color theme="1"/>
        <rFont val="微軟正黑體"/>
        <family val="2"/>
        <charset val="136"/>
      </rPr>
      <t>年</t>
    </r>
    <r>
      <rPr>
        <sz val="10"/>
        <color theme="1"/>
        <rFont val="Times New Roman"/>
        <family val="1"/>
      </rPr>
      <t>8</t>
    </r>
    <r>
      <rPr>
        <sz val="10"/>
        <color theme="1"/>
        <rFont val="微軟正黑體"/>
        <family val="2"/>
        <charset val="136"/>
      </rPr>
      <t>月</t>
    </r>
    <r>
      <rPr>
        <sz val="10"/>
        <color theme="1"/>
        <rFont val="Times New Roman"/>
        <family val="1"/>
      </rPr>
      <t>21</t>
    </r>
    <r>
      <rPr>
        <sz val="10"/>
        <color theme="1"/>
        <rFont val="微軟正黑體"/>
        <family val="2"/>
        <charset val="136"/>
      </rPr>
      <t>日至</t>
    </r>
    <r>
      <rPr>
        <sz val="10"/>
        <color theme="1"/>
        <rFont val="Times New Roman"/>
        <family val="1"/>
      </rPr>
      <t>8</t>
    </r>
    <r>
      <rPr>
        <sz val="10"/>
        <color theme="1"/>
        <rFont val="微軟正黑體"/>
        <family val="2"/>
        <charset val="136"/>
      </rPr>
      <t>月</t>
    </r>
    <r>
      <rPr>
        <sz val="10"/>
        <color theme="1"/>
        <rFont val="Times New Roman"/>
        <family val="1"/>
      </rPr>
      <t>24</t>
    </r>
    <r>
      <rPr>
        <sz val="10"/>
        <color theme="1"/>
        <rFont val="微軟正黑體"/>
        <family val="2"/>
        <charset val="136"/>
      </rPr>
      <t>日實地考評，已查證完</t>
    </r>
    <r>
      <rPr>
        <sz val="10"/>
        <color theme="1"/>
        <rFont val="Times New Roman"/>
        <family val="1"/>
      </rPr>
      <t xml:space="preserve"> </t>
    </r>
    <r>
      <rPr>
        <sz val="10"/>
        <color theme="1"/>
        <rFont val="微軟正黑體"/>
        <family val="2"/>
        <charset val="136"/>
      </rPr>
      <t>竣，本</t>
    </r>
    <phoneticPr fontId="6" type="noConversion"/>
  </si>
  <si>
    <r>
      <t xml:space="preserve">                </t>
    </r>
    <r>
      <rPr>
        <sz val="10"/>
        <color theme="1"/>
        <rFont val="微軟正黑體"/>
        <family val="2"/>
        <charset val="136"/>
      </rPr>
      <t>項證書有效期限至</t>
    </r>
    <r>
      <rPr>
        <sz val="10"/>
        <color theme="1"/>
        <rFont val="Times New Roman"/>
        <family val="1"/>
      </rPr>
      <t xml:space="preserve"> 109</t>
    </r>
    <r>
      <rPr>
        <sz val="10"/>
        <color theme="1"/>
        <rFont val="微軟正黑體"/>
        <family val="2"/>
        <charset val="136"/>
      </rPr>
      <t>年</t>
    </r>
    <r>
      <rPr>
        <sz val="10"/>
        <color theme="1"/>
        <rFont val="Times New Roman"/>
        <family val="1"/>
      </rPr>
      <t xml:space="preserve"> 1 0</t>
    </r>
    <r>
      <rPr>
        <sz val="10"/>
        <color theme="1"/>
        <rFont val="微軟正黑體"/>
        <family val="2"/>
        <charset val="136"/>
      </rPr>
      <t>月</t>
    </r>
    <r>
      <rPr>
        <sz val="10"/>
        <color theme="1"/>
        <rFont val="Times New Roman"/>
        <family val="1"/>
      </rPr>
      <t>30</t>
    </r>
    <r>
      <rPr>
        <sz val="10"/>
        <color theme="1"/>
        <rFont val="微軟正黑體"/>
        <family val="2"/>
        <charset val="136"/>
      </rPr>
      <t>日止計</t>
    </r>
    <r>
      <rPr>
        <sz val="10"/>
        <color theme="1"/>
        <rFont val="Times New Roman"/>
        <family val="1"/>
      </rPr>
      <t>3</t>
    </r>
    <r>
      <rPr>
        <sz val="10"/>
        <color theme="1"/>
        <rFont val="微軟正黑體"/>
        <family val="2"/>
        <charset val="136"/>
      </rPr>
      <t>年。</t>
    </r>
    <r>
      <rPr>
        <sz val="10"/>
        <color theme="1"/>
        <rFont val="Times New Roman"/>
        <family val="1"/>
      </rPr>
      <t>107</t>
    </r>
    <r>
      <rPr>
        <sz val="10"/>
        <color theme="1"/>
        <rFont val="微軟正黑體"/>
        <family val="2"/>
        <charset val="136"/>
      </rPr>
      <t>年仍須委外辦理追查換證。</t>
    </r>
    <phoneticPr fontId="6" type="noConversion"/>
  </si>
  <si>
    <r>
      <rPr>
        <sz val="10"/>
        <color theme="1"/>
        <rFont val="微軟正黑體"/>
        <family val="2"/>
        <charset val="136"/>
      </rPr>
      <t>二、固定資產建設、改良、擴充執行情形：</t>
    </r>
    <phoneticPr fontId="6" type="noConversion"/>
  </si>
  <si>
    <r>
      <t xml:space="preserve">        (</t>
    </r>
    <r>
      <rPr>
        <sz val="10"/>
        <color indexed="8"/>
        <rFont val="微軟正黑體"/>
        <family val="2"/>
        <charset val="136"/>
      </rPr>
      <t>一</t>
    </r>
    <r>
      <rPr>
        <sz val="10"/>
        <color indexed="8"/>
        <rFont val="Times New Roman"/>
        <family val="1"/>
      </rPr>
      <t>)</t>
    </r>
    <r>
      <rPr>
        <sz val="10"/>
        <color indexed="8"/>
        <rFont val="微軟正黑體"/>
        <family val="2"/>
        <charset val="136"/>
      </rPr>
      <t>專案計畫資本支出：本年度可用預算數</t>
    </r>
    <r>
      <rPr>
        <sz val="10"/>
        <color indexed="8"/>
        <rFont val="Times New Roman"/>
        <family val="1"/>
      </rPr>
      <t xml:space="preserve"> 346,928 </t>
    </r>
    <r>
      <rPr>
        <sz val="10"/>
        <color indexed="8"/>
        <rFont val="微軟正黑體"/>
        <family val="2"/>
        <charset val="136"/>
      </rPr>
      <t>千元，實支數</t>
    </r>
    <r>
      <rPr>
        <sz val="10"/>
        <color indexed="8"/>
        <rFont val="Times New Roman"/>
        <family val="1"/>
      </rPr>
      <t>306,432</t>
    </r>
    <r>
      <rPr>
        <sz val="10"/>
        <color indexed="8"/>
        <rFont val="微軟正黑體"/>
        <family val="2"/>
        <charset val="136"/>
      </rPr>
      <t>千元，占可用預</t>
    </r>
    <r>
      <rPr>
        <sz val="10"/>
        <color indexed="8"/>
        <rFont val="Times New Roman"/>
        <family val="1"/>
      </rPr>
      <t xml:space="preserve"> </t>
    </r>
    <r>
      <rPr>
        <sz val="10"/>
        <color indexed="8"/>
        <rFont val="微軟正黑體"/>
        <family val="2"/>
        <charset val="136"/>
      </rPr>
      <t>算數</t>
    </r>
    <r>
      <rPr>
        <sz val="10"/>
        <color indexed="8"/>
        <rFont val="Times New Roman"/>
        <family val="1"/>
      </rPr>
      <t>88.33</t>
    </r>
    <r>
      <rPr>
        <sz val="10"/>
        <color indexed="8"/>
        <rFont val="微軟正黑體"/>
        <family val="2"/>
        <charset val="136"/>
      </rPr>
      <t>％，共執行</t>
    </r>
    <r>
      <rPr>
        <sz val="10"/>
        <color indexed="8"/>
        <rFont val="Times New Roman"/>
        <family val="1"/>
      </rPr>
      <t>60</t>
    </r>
    <phoneticPr fontId="6" type="noConversion"/>
  </si>
  <si>
    <r>
      <t xml:space="preserve">               </t>
    </r>
    <r>
      <rPr>
        <sz val="10"/>
        <color theme="1"/>
        <rFont val="微軟正黑體"/>
        <family val="2"/>
        <charset val="136"/>
      </rPr>
      <t>件，其中</t>
    </r>
    <r>
      <rPr>
        <sz val="10"/>
        <color theme="1"/>
        <rFont val="Times New Roman"/>
        <family val="1"/>
      </rPr>
      <t>8</t>
    </r>
    <r>
      <rPr>
        <sz val="10"/>
        <color theme="1"/>
        <rFont val="微軟正黑體"/>
        <family val="2"/>
        <charset val="136"/>
      </rPr>
      <t>件保留，保留金額</t>
    </r>
    <r>
      <rPr>
        <sz val="10"/>
        <color theme="1"/>
        <rFont val="Times New Roman"/>
        <family val="1"/>
      </rPr>
      <t>14,515</t>
    </r>
    <r>
      <rPr>
        <sz val="10"/>
        <color theme="1"/>
        <rFont val="微軟正黑體"/>
        <family val="2"/>
        <charset val="136"/>
      </rPr>
      <t>千元，節餘或停止支用數</t>
    </r>
    <r>
      <rPr>
        <sz val="10"/>
        <color theme="1"/>
        <rFont val="Times New Roman"/>
        <family val="1"/>
      </rPr>
      <t xml:space="preserve"> 25,981 </t>
    </r>
    <r>
      <rPr>
        <sz val="10"/>
        <color theme="1"/>
        <rFont val="微軟正黑體"/>
        <family val="2"/>
        <charset val="136"/>
      </rPr>
      <t>千元，各項資料明細如下：</t>
    </r>
    <phoneticPr fontId="6" type="noConversion"/>
  </si>
  <si>
    <r>
      <t xml:space="preserve">            1.</t>
    </r>
    <r>
      <rPr>
        <sz val="10"/>
        <color theme="1"/>
        <rFont val="微軟正黑體"/>
        <family val="2"/>
        <charset val="136"/>
      </rPr>
      <t>本處本年度配合執行辦理「無自來水地區供水計畫二期</t>
    </r>
    <r>
      <rPr>
        <sz val="10"/>
        <color theme="1"/>
        <rFont val="Times New Roman"/>
        <family val="1"/>
      </rPr>
      <t>(101-105</t>
    </r>
    <r>
      <rPr>
        <sz val="10"/>
        <color theme="1"/>
        <rFont val="微軟正黑體"/>
        <family val="2"/>
        <charset val="136"/>
      </rPr>
      <t>年</t>
    </r>
    <r>
      <rPr>
        <sz val="10"/>
        <color theme="1"/>
        <rFont val="Times New Roman"/>
        <family val="1"/>
      </rPr>
      <t>)-</t>
    </r>
    <r>
      <rPr>
        <sz val="10"/>
        <color theme="1"/>
        <rFont val="微軟正黑體"/>
        <family val="2"/>
        <charset val="136"/>
      </rPr>
      <t>自來水延管工程」</t>
    </r>
    <r>
      <rPr>
        <sz val="10"/>
        <color theme="1"/>
        <rFont val="Times New Roman"/>
        <family val="1"/>
      </rPr>
      <t>105</t>
    </r>
    <r>
      <rPr>
        <sz val="10"/>
        <color theme="1"/>
        <rFont val="微軟正黑體"/>
        <family val="2"/>
        <charset val="136"/>
      </rPr>
      <t>年度保留工程，可用</t>
    </r>
    <phoneticPr fontId="6" type="noConversion"/>
  </si>
  <si>
    <r>
      <t xml:space="preserve">               </t>
    </r>
    <r>
      <rPr>
        <sz val="10"/>
        <color theme="1"/>
        <rFont val="微軟正黑體"/>
        <family val="2"/>
        <charset val="136"/>
      </rPr>
      <t>預算數</t>
    </r>
    <r>
      <rPr>
        <sz val="10"/>
        <color theme="1"/>
        <rFont val="Times New Roman"/>
        <family val="1"/>
      </rPr>
      <t xml:space="preserve">5,932 </t>
    </r>
    <r>
      <rPr>
        <sz val="10"/>
        <color theme="1"/>
        <rFont val="微軟正黑體"/>
        <family val="2"/>
        <charset val="136"/>
      </rPr>
      <t>千元，實支數為</t>
    </r>
    <r>
      <rPr>
        <sz val="10"/>
        <color theme="1"/>
        <rFont val="Times New Roman"/>
        <family val="1"/>
      </rPr>
      <t>4,712</t>
    </r>
    <r>
      <rPr>
        <sz val="10"/>
        <color theme="1"/>
        <rFont val="微軟正黑體"/>
        <family val="2"/>
        <charset val="136"/>
      </rPr>
      <t>千元，占可用預算數</t>
    </r>
    <r>
      <rPr>
        <sz val="10"/>
        <color theme="1"/>
        <rFont val="Times New Roman"/>
        <family val="1"/>
      </rPr>
      <t>79.43</t>
    </r>
    <r>
      <rPr>
        <sz val="10"/>
        <color theme="1"/>
        <rFont val="微軟正黑體"/>
        <family val="2"/>
        <charset val="136"/>
      </rPr>
      <t>％，保留數</t>
    </r>
    <r>
      <rPr>
        <sz val="10"/>
        <color theme="1"/>
        <rFont val="Times New Roman"/>
        <family val="1"/>
      </rPr>
      <t>0</t>
    </r>
    <r>
      <rPr>
        <sz val="10"/>
        <color theme="1"/>
        <rFont val="微軟正黑體"/>
        <family val="2"/>
        <charset val="136"/>
      </rPr>
      <t>元，節餘或停支數</t>
    </r>
    <r>
      <rPr>
        <sz val="10"/>
        <color theme="1"/>
        <rFont val="Times New Roman"/>
        <family val="1"/>
      </rPr>
      <t>1,220</t>
    </r>
    <r>
      <rPr>
        <sz val="10"/>
        <color theme="1"/>
        <rFont val="微軟正黑體"/>
        <family val="2"/>
        <charset val="136"/>
      </rPr>
      <t>千元。</t>
    </r>
    <phoneticPr fontId="6" type="noConversion"/>
  </si>
  <si>
    <r>
      <t xml:space="preserve">            2.</t>
    </r>
    <r>
      <rPr>
        <sz val="10"/>
        <color indexed="8"/>
        <rFont val="微軟正黑體"/>
        <family val="2"/>
        <charset val="136"/>
      </rPr>
      <t>本處本年度配合執行辦理「</t>
    </r>
    <r>
      <rPr>
        <sz val="10"/>
        <color indexed="8"/>
        <rFont val="Times New Roman"/>
        <family val="1"/>
      </rPr>
      <t xml:space="preserve">102-112 </t>
    </r>
    <r>
      <rPr>
        <sz val="10"/>
        <color indexed="8"/>
        <rFont val="微軟正黑體"/>
        <family val="2"/>
        <charset val="136"/>
      </rPr>
      <t>年降低漏水率計畫</t>
    </r>
    <r>
      <rPr>
        <sz val="10"/>
        <color indexed="8"/>
        <rFont val="Times New Roman"/>
        <family val="1"/>
      </rPr>
      <t>-</t>
    </r>
    <r>
      <rPr>
        <sz val="10"/>
        <color indexed="8"/>
        <rFont val="微軟正黑體"/>
        <family val="2"/>
        <charset val="136"/>
      </rPr>
      <t>汰換管線暨分區計量管網建置計畫」實施計畫</t>
    </r>
    <r>
      <rPr>
        <sz val="10"/>
        <color indexed="8"/>
        <rFont val="Times New Roman"/>
        <family val="1"/>
      </rPr>
      <t>47</t>
    </r>
    <r>
      <rPr>
        <sz val="10"/>
        <color indexed="8"/>
        <rFont val="微軟正黑體"/>
        <family val="2"/>
        <charset val="136"/>
      </rPr>
      <t>件，本</t>
    </r>
    <phoneticPr fontId="6" type="noConversion"/>
  </si>
  <si>
    <r>
      <t xml:space="preserve">               </t>
    </r>
    <r>
      <rPr>
        <sz val="10"/>
        <color indexed="8"/>
        <rFont val="微軟正黑體"/>
        <family val="2"/>
        <charset val="136"/>
      </rPr>
      <t>年度投</t>
    </r>
    <r>
      <rPr>
        <sz val="10"/>
        <color indexed="8"/>
        <rFont val="Times New Roman"/>
        <family val="1"/>
      </rPr>
      <t xml:space="preserve"> 319,098</t>
    </r>
    <r>
      <rPr>
        <sz val="10"/>
        <color indexed="8"/>
        <rFont val="微軟正黑體"/>
        <family val="2"/>
        <charset val="136"/>
      </rPr>
      <t>千元，實支數</t>
    </r>
    <r>
      <rPr>
        <sz val="10"/>
        <color indexed="8"/>
        <rFont val="Times New Roman"/>
        <family val="1"/>
      </rPr>
      <t>299,392</t>
    </r>
    <r>
      <rPr>
        <sz val="10"/>
        <color indexed="8"/>
        <rFont val="微軟正黑體"/>
        <family val="2"/>
        <charset val="136"/>
      </rPr>
      <t>千元，占可用預算數</t>
    </r>
    <r>
      <rPr>
        <sz val="10"/>
        <color indexed="8"/>
        <rFont val="Times New Roman"/>
        <family val="1"/>
      </rPr>
      <t>93.82</t>
    </r>
    <r>
      <rPr>
        <sz val="10"/>
        <color indexed="8"/>
        <rFont val="微軟正黑體"/>
        <family val="2"/>
        <charset val="136"/>
      </rPr>
      <t>％，節餘或停止支用數</t>
    </r>
    <r>
      <rPr>
        <sz val="10"/>
        <color indexed="8"/>
        <rFont val="Times New Roman"/>
        <family val="1"/>
      </rPr>
      <t>19,706</t>
    </r>
    <r>
      <rPr>
        <sz val="10"/>
        <color indexed="8"/>
        <rFont val="微軟正黑體"/>
        <family val="2"/>
        <charset val="136"/>
      </rPr>
      <t>千元，無保留案件，</t>
    </r>
    <phoneticPr fontId="6" type="noConversion"/>
  </si>
  <si>
    <r>
      <t xml:space="preserve">            3.</t>
    </r>
    <r>
      <rPr>
        <sz val="10"/>
        <color indexed="8"/>
        <rFont val="微軟正黑體"/>
        <family val="2"/>
        <charset val="136"/>
      </rPr>
      <t>本處本年度配合執行辦理「無自來水地區供水計畫三期</t>
    </r>
    <r>
      <rPr>
        <sz val="10"/>
        <color indexed="8"/>
        <rFont val="Times New Roman"/>
        <family val="1"/>
      </rPr>
      <t>(106-109</t>
    </r>
    <r>
      <rPr>
        <sz val="10"/>
        <color indexed="8"/>
        <rFont val="微軟正黑體"/>
        <family val="2"/>
        <charset val="136"/>
      </rPr>
      <t>年</t>
    </r>
    <r>
      <rPr>
        <sz val="10"/>
        <color indexed="8"/>
        <rFont val="Times New Roman"/>
        <family val="1"/>
      </rPr>
      <t>)-</t>
    </r>
    <r>
      <rPr>
        <sz val="10"/>
        <color indexed="8"/>
        <rFont val="微軟正黑體"/>
        <family val="2"/>
        <charset val="136"/>
      </rPr>
      <t>自來水延管工程」共計</t>
    </r>
    <r>
      <rPr>
        <sz val="10"/>
        <color indexed="8"/>
        <rFont val="Times New Roman"/>
        <family val="1"/>
      </rPr>
      <t>9</t>
    </r>
    <r>
      <rPr>
        <sz val="10"/>
        <color indexed="8"/>
        <rFont val="微軟正黑體"/>
        <family val="2"/>
        <charset val="136"/>
      </rPr>
      <t>件，預算金額</t>
    </r>
    <phoneticPr fontId="6" type="noConversion"/>
  </si>
  <si>
    <r>
      <t xml:space="preserve">        (</t>
    </r>
    <r>
      <rPr>
        <sz val="10"/>
        <color indexed="8"/>
        <rFont val="微軟正黑體"/>
        <family val="2"/>
        <charset val="136"/>
      </rPr>
      <t>二</t>
    </r>
    <r>
      <rPr>
        <sz val="10"/>
        <color indexed="8"/>
        <rFont val="Times New Roman"/>
        <family val="1"/>
      </rPr>
      <t>)</t>
    </r>
    <r>
      <rPr>
        <sz val="10"/>
        <color indexed="8"/>
        <rFont val="微軟正黑體"/>
        <family val="2"/>
        <charset val="136"/>
      </rPr>
      <t>一般建築及設備計畫資本支出：</t>
    </r>
    <r>
      <rPr>
        <sz val="10"/>
        <color indexed="8"/>
        <rFont val="Times New Roman"/>
        <family val="1"/>
      </rPr>
      <t>106</t>
    </r>
    <r>
      <rPr>
        <sz val="10"/>
        <color indexed="8"/>
        <rFont val="微軟正黑體"/>
        <family val="2"/>
        <charset val="136"/>
      </rPr>
      <t>年度可用預算數</t>
    </r>
    <r>
      <rPr>
        <sz val="10"/>
        <color indexed="8"/>
        <rFont val="Times New Roman"/>
        <family val="1"/>
      </rPr>
      <t xml:space="preserve">63,895 </t>
    </r>
    <r>
      <rPr>
        <sz val="10"/>
        <color indexed="8"/>
        <rFont val="微軟正黑體"/>
        <family val="2"/>
        <charset val="136"/>
      </rPr>
      <t>千元，實支數為</t>
    </r>
    <r>
      <rPr>
        <sz val="10"/>
        <color indexed="8"/>
        <rFont val="Times New Roman"/>
        <family val="1"/>
      </rPr>
      <t>63,523</t>
    </r>
    <r>
      <rPr>
        <sz val="10"/>
        <color indexed="8"/>
        <rFont val="微軟正黑體"/>
        <family val="2"/>
        <charset val="136"/>
      </rPr>
      <t>千元，</t>
    </r>
    <r>
      <rPr>
        <sz val="10"/>
        <color indexed="8"/>
        <rFont val="Times New Roman"/>
        <family val="1"/>
      </rPr>
      <t xml:space="preserve"> </t>
    </r>
    <r>
      <rPr>
        <sz val="10"/>
        <color indexed="8"/>
        <rFont val="微軟正黑體"/>
        <family val="2"/>
        <charset val="136"/>
      </rPr>
      <t>占可用預算數</t>
    </r>
    <r>
      <rPr>
        <sz val="10"/>
        <color indexed="8"/>
        <rFont val="Times New Roman"/>
        <family val="1"/>
      </rPr>
      <t>99.42</t>
    </r>
    <r>
      <rPr>
        <sz val="10"/>
        <color indexed="8"/>
        <rFont val="微軟正黑體"/>
        <family val="2"/>
        <charset val="136"/>
      </rPr>
      <t>％</t>
    </r>
    <phoneticPr fontId="6" type="noConversion"/>
  </si>
  <si>
    <r>
      <t xml:space="preserve">               </t>
    </r>
    <r>
      <rPr>
        <sz val="10"/>
        <color indexed="8"/>
        <rFont val="微軟正黑體"/>
        <family val="2"/>
        <charset val="136"/>
      </rPr>
      <t>，保留數</t>
    </r>
    <r>
      <rPr>
        <sz val="10"/>
        <color indexed="8"/>
        <rFont val="Times New Roman"/>
        <family val="1"/>
      </rPr>
      <t>0</t>
    </r>
    <r>
      <rPr>
        <sz val="10"/>
        <color indexed="8"/>
        <rFont val="微軟正黑體"/>
        <family val="2"/>
        <charset val="136"/>
      </rPr>
      <t>元，節餘或停止支用數</t>
    </r>
    <r>
      <rPr>
        <sz val="10"/>
        <color indexed="8"/>
        <rFont val="Times New Roman"/>
        <family val="1"/>
      </rPr>
      <t>372</t>
    </r>
    <r>
      <rPr>
        <sz val="10"/>
        <color indexed="8"/>
        <rFont val="微軟正黑體"/>
        <family val="2"/>
        <charset val="136"/>
      </rPr>
      <t>千元，各項資料明細如下：</t>
    </r>
    <phoneticPr fontId="6" type="noConversion"/>
  </si>
  <si>
    <r>
      <rPr>
        <sz val="10"/>
        <color indexed="8"/>
        <rFont val="微軟正黑體"/>
        <family val="2"/>
        <charset val="136"/>
      </rPr>
      <t>　</t>
    </r>
    <r>
      <rPr>
        <sz val="10"/>
        <color indexed="8"/>
        <rFont val="Times New Roman"/>
        <family val="1"/>
      </rPr>
      <t xml:space="preserve">   1.</t>
    </r>
    <r>
      <rPr>
        <sz val="10"/>
        <color indexed="8"/>
        <rFont val="微軟正黑體"/>
        <family val="2"/>
        <charset val="136"/>
      </rPr>
      <t>土地：本年度可用預算數</t>
    </r>
    <r>
      <rPr>
        <sz val="10"/>
        <color indexed="8"/>
        <rFont val="Times New Roman"/>
        <family val="1"/>
      </rPr>
      <t>3344</t>
    </r>
    <r>
      <rPr>
        <sz val="10"/>
        <color indexed="8"/>
        <rFont val="微軟正黑體"/>
        <family val="2"/>
        <charset val="136"/>
      </rPr>
      <t>千元，購入綠島淨水場周圍土地數筆，實支數</t>
    </r>
    <r>
      <rPr>
        <sz val="10"/>
        <color indexed="8"/>
        <rFont val="Times New Roman"/>
        <family val="1"/>
      </rPr>
      <t>3,060</t>
    </r>
    <r>
      <rPr>
        <sz val="10"/>
        <color indexed="8"/>
        <rFont val="微軟正黑體"/>
        <family val="2"/>
        <charset val="136"/>
      </rPr>
      <t>千元，占可用預算數</t>
    </r>
    <r>
      <rPr>
        <sz val="10"/>
        <color indexed="8"/>
        <rFont val="Times New Roman"/>
        <family val="1"/>
      </rPr>
      <t/>
    </r>
    <phoneticPr fontId="6" type="noConversion"/>
  </si>
  <si>
    <r>
      <t xml:space="preserve">                99.50</t>
    </r>
    <r>
      <rPr>
        <sz val="10"/>
        <color indexed="8"/>
        <rFont val="微軟正黑體"/>
        <family val="2"/>
        <charset val="136"/>
      </rPr>
      <t>％，保留數</t>
    </r>
    <r>
      <rPr>
        <sz val="10"/>
        <color indexed="8"/>
        <rFont val="Times New Roman"/>
        <family val="1"/>
      </rPr>
      <t>0</t>
    </r>
    <r>
      <rPr>
        <sz val="10"/>
        <color indexed="8"/>
        <rFont val="微軟正黑體"/>
        <family val="2"/>
        <charset val="136"/>
      </rPr>
      <t>元，節餘或停支數</t>
    </r>
    <r>
      <rPr>
        <sz val="10"/>
        <color indexed="8"/>
        <rFont val="Times New Roman"/>
        <family val="1"/>
      </rPr>
      <t>285</t>
    </r>
    <r>
      <rPr>
        <sz val="10"/>
        <color indexed="8"/>
        <rFont val="微軟正黑體"/>
        <family val="2"/>
        <charset val="136"/>
      </rPr>
      <t>千元。</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</si>
  <si>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　</t>
    </r>
    <r>
      <rPr>
        <sz val="10"/>
        <color indexed="8"/>
        <rFont val="Times New Roman"/>
        <family val="1"/>
      </rPr>
      <t>2.</t>
    </r>
    <r>
      <rPr>
        <sz val="10"/>
        <color indexed="8"/>
        <rFont val="微軟正黑體"/>
        <family val="2"/>
        <charset val="136"/>
      </rPr>
      <t>土地改良物：本年度可用預算數</t>
    </r>
    <r>
      <rPr>
        <sz val="10"/>
        <color indexed="8"/>
        <rFont val="Times New Roman"/>
        <family val="1"/>
      </rPr>
      <t>0</t>
    </r>
    <r>
      <rPr>
        <sz val="10"/>
        <color indexed="8"/>
        <rFont val="微軟正黑體"/>
        <family val="2"/>
        <charset val="136"/>
      </rPr>
      <t>千元。</t>
    </r>
    <phoneticPr fontId="6" type="noConversion"/>
  </si>
  <si>
    <r>
      <t xml:space="preserve"> </t>
    </r>
    <r>
      <rPr>
        <sz val="10"/>
        <color indexed="8"/>
        <rFont val="微軟正黑體"/>
        <family val="2"/>
        <charset val="136"/>
      </rPr>
      <t>　</t>
    </r>
    <r>
      <rPr>
        <sz val="10"/>
        <color indexed="8"/>
        <rFont val="Times New Roman"/>
        <family val="1"/>
      </rPr>
      <t xml:space="preserve">     3.</t>
    </r>
    <r>
      <rPr>
        <sz val="10"/>
        <color indexed="8"/>
        <rFont val="微軟正黑體"/>
        <family val="2"/>
        <charset val="136"/>
      </rPr>
      <t>房屋及建築：本年度可用預算數</t>
    </r>
    <r>
      <rPr>
        <sz val="10"/>
        <color indexed="8"/>
        <rFont val="Times New Roman"/>
        <family val="1"/>
      </rPr>
      <t>0</t>
    </r>
    <r>
      <rPr>
        <sz val="10"/>
        <color indexed="8"/>
        <rFont val="微軟正黑體"/>
        <family val="2"/>
        <charset val="136"/>
      </rPr>
      <t>千元。</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</si>
  <si>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　</t>
    </r>
    <r>
      <rPr>
        <sz val="10"/>
        <color indexed="8"/>
        <rFont val="Times New Roman"/>
        <family val="1"/>
      </rPr>
      <t>4.</t>
    </r>
    <r>
      <rPr>
        <sz val="10"/>
        <color indexed="8"/>
        <rFont val="微軟正黑體"/>
        <family val="2"/>
        <charset val="136"/>
      </rPr>
      <t>機械設備：本年度預算數</t>
    </r>
    <r>
      <rPr>
        <sz val="10"/>
        <color indexed="8"/>
        <rFont val="Times New Roman"/>
        <family val="1"/>
      </rPr>
      <t>58,899</t>
    </r>
    <r>
      <rPr>
        <sz val="10"/>
        <color indexed="8"/>
        <rFont val="微軟正黑體"/>
        <family val="2"/>
        <charset val="136"/>
      </rPr>
      <t>千元，實支數</t>
    </r>
    <r>
      <rPr>
        <sz val="10"/>
        <color indexed="8"/>
        <rFont val="Times New Roman"/>
        <family val="1"/>
      </rPr>
      <t>58,876</t>
    </r>
    <r>
      <rPr>
        <sz val="10"/>
        <color indexed="8"/>
        <rFont val="微軟正黑體"/>
        <family val="2"/>
        <charset val="136"/>
      </rPr>
      <t>千元，占可用預算數</t>
    </r>
    <r>
      <rPr>
        <sz val="10"/>
        <color indexed="8"/>
        <rFont val="Times New Roman"/>
        <family val="1"/>
      </rPr>
      <t>99.96</t>
    </r>
    <r>
      <rPr>
        <sz val="10"/>
        <color indexed="8"/>
        <rFont val="微軟正黑體"/>
        <family val="2"/>
        <charset val="136"/>
      </rPr>
      <t>％，保留數</t>
    </r>
    <r>
      <rPr>
        <sz val="10"/>
        <color indexed="8"/>
        <rFont val="Times New Roman"/>
        <family val="1"/>
      </rPr>
      <t>0</t>
    </r>
    <r>
      <rPr>
        <sz val="10"/>
        <color indexed="8"/>
        <rFont val="微軟正黑體"/>
        <family val="2"/>
        <charset val="136"/>
      </rPr>
      <t>元，保留數</t>
    </r>
    <r>
      <rPr>
        <sz val="10"/>
        <color indexed="8"/>
        <rFont val="Times New Roman"/>
        <family val="1"/>
      </rPr>
      <t>0</t>
    </r>
    <r>
      <rPr>
        <sz val="10"/>
        <color indexed="8"/>
        <rFont val="微軟正黑體"/>
        <family val="2"/>
        <charset val="136"/>
      </rPr>
      <t>千</t>
    </r>
    <phoneticPr fontId="6" type="noConversion"/>
  </si>
  <si>
    <r>
      <t xml:space="preserve">              </t>
    </r>
    <r>
      <rPr>
        <sz val="10"/>
        <color indexed="8"/>
        <rFont val="微軟正黑體"/>
        <family val="2"/>
        <charset val="136"/>
      </rPr>
      <t>元，節餘或停支數</t>
    </r>
    <r>
      <rPr>
        <sz val="10"/>
        <color indexed="8"/>
        <rFont val="Times New Roman"/>
        <family val="1"/>
      </rPr>
      <t>23</t>
    </r>
    <r>
      <rPr>
        <sz val="10"/>
        <color indexed="8"/>
        <rFont val="微軟正黑體"/>
        <family val="2"/>
        <charset val="136"/>
      </rPr>
      <t>元。</t>
    </r>
    <phoneticPr fontId="6" type="noConversion"/>
  </si>
  <si>
    <r>
      <rPr>
        <sz val="10"/>
        <color indexed="8"/>
        <rFont val="微軟正黑體"/>
        <family val="2"/>
        <charset val="136"/>
      </rPr>
      <t>　</t>
    </r>
    <r>
      <rPr>
        <sz val="10"/>
        <color indexed="8"/>
        <rFont val="Times New Roman"/>
        <family val="1"/>
      </rPr>
      <t xml:space="preserve">  </t>
    </r>
    <r>
      <rPr>
        <sz val="10"/>
        <color indexed="8"/>
        <rFont val="微軟正黑體"/>
        <family val="2"/>
        <charset val="136"/>
      </rPr>
      <t>　</t>
    </r>
    <r>
      <rPr>
        <sz val="10"/>
        <color indexed="8"/>
        <rFont val="Times New Roman"/>
        <family val="1"/>
      </rPr>
      <t>5.</t>
    </r>
    <r>
      <rPr>
        <sz val="10"/>
        <color indexed="8"/>
        <rFont val="微軟正黑體"/>
        <family val="2"/>
        <charset val="136"/>
      </rPr>
      <t>交通及運輸設備：本年度預算數</t>
    </r>
    <r>
      <rPr>
        <sz val="10"/>
        <color indexed="8"/>
        <rFont val="Times New Roman"/>
        <family val="1"/>
      </rPr>
      <t>1,064</t>
    </r>
    <r>
      <rPr>
        <sz val="10"/>
        <color indexed="8"/>
        <rFont val="微軟正黑體"/>
        <family val="2"/>
        <charset val="136"/>
      </rPr>
      <t>千元，實支數</t>
    </r>
    <r>
      <rPr>
        <sz val="10"/>
        <color indexed="8"/>
        <rFont val="Times New Roman"/>
        <family val="1"/>
      </rPr>
      <t>1,061</t>
    </r>
    <r>
      <rPr>
        <sz val="10"/>
        <color indexed="8"/>
        <rFont val="微軟正黑體"/>
        <family val="2"/>
        <charset val="136"/>
      </rPr>
      <t>千元，占可用預算數</t>
    </r>
    <r>
      <rPr>
        <sz val="10"/>
        <color indexed="8"/>
        <rFont val="Times New Roman"/>
        <family val="1"/>
      </rPr>
      <t>99.97</t>
    </r>
    <r>
      <rPr>
        <sz val="10"/>
        <color indexed="8"/>
        <rFont val="微軟正黑體"/>
        <family val="2"/>
        <charset val="136"/>
      </rPr>
      <t>％，保留數</t>
    </r>
    <r>
      <rPr>
        <sz val="10"/>
        <color indexed="8"/>
        <rFont val="Times New Roman"/>
        <family val="1"/>
      </rPr>
      <t>0</t>
    </r>
    <r>
      <rPr>
        <sz val="10"/>
        <color indexed="8"/>
        <rFont val="微軟正黑體"/>
        <family val="2"/>
        <charset val="136"/>
      </rPr>
      <t>元，節餘</t>
    </r>
    <phoneticPr fontId="6" type="noConversion"/>
  </si>
  <si>
    <r>
      <t xml:space="preserve">    </t>
    </r>
    <r>
      <rPr>
        <sz val="10"/>
        <color indexed="8"/>
        <rFont val="微軟正黑體"/>
        <family val="2"/>
        <charset val="136"/>
      </rPr>
      <t>　</t>
    </r>
    <r>
      <rPr>
        <sz val="10"/>
        <color indexed="8"/>
        <rFont val="Times New Roman"/>
        <family val="1"/>
      </rPr>
      <t xml:space="preserve">   </t>
    </r>
    <r>
      <rPr>
        <sz val="10"/>
        <color indexed="8"/>
        <rFont val="微軟正黑體"/>
        <family val="2"/>
        <charset val="136"/>
      </rPr>
      <t>或停支數</t>
    </r>
    <r>
      <rPr>
        <sz val="10"/>
        <color indexed="8"/>
        <rFont val="Times New Roman"/>
        <family val="1"/>
      </rPr>
      <t>3</t>
    </r>
    <r>
      <rPr>
        <sz val="10"/>
        <color indexed="8"/>
        <rFont val="微軟正黑體"/>
        <family val="2"/>
        <charset val="136"/>
      </rPr>
      <t>千元。</t>
    </r>
    <phoneticPr fontId="6" type="noConversion"/>
  </si>
  <si>
    <r>
      <rPr>
        <sz val="10"/>
        <color theme="1"/>
        <rFont val="微軟正黑體"/>
        <family val="2"/>
        <charset val="136"/>
      </rPr>
      <t>　</t>
    </r>
    <r>
      <rPr>
        <sz val="10"/>
        <color theme="1"/>
        <rFont val="Times New Roman"/>
        <family val="1"/>
      </rPr>
      <t xml:space="preserve"> </t>
    </r>
    <r>
      <rPr>
        <sz val="10"/>
        <color theme="1"/>
        <rFont val="微軟正黑體"/>
        <family val="2"/>
        <charset val="136"/>
      </rPr>
      <t>　</t>
    </r>
    <r>
      <rPr>
        <sz val="10"/>
        <color theme="1"/>
        <rFont val="Times New Roman"/>
        <family val="1"/>
      </rPr>
      <t xml:space="preserve"> 6.</t>
    </r>
    <r>
      <rPr>
        <sz val="10"/>
        <color theme="1"/>
        <rFont val="微軟正黑體"/>
        <family val="2"/>
        <charset val="136"/>
      </rPr>
      <t>什項設備：本年度可用預算數</t>
    </r>
    <r>
      <rPr>
        <sz val="10"/>
        <color theme="1"/>
        <rFont val="Times New Roman"/>
        <family val="1"/>
      </rPr>
      <t>587</t>
    </r>
    <r>
      <rPr>
        <sz val="10"/>
        <color theme="1"/>
        <rFont val="微軟正黑體"/>
        <family val="2"/>
        <charset val="136"/>
      </rPr>
      <t>千元，實支數</t>
    </r>
    <r>
      <rPr>
        <sz val="10"/>
        <color theme="1"/>
        <rFont val="Times New Roman"/>
        <family val="1"/>
      </rPr>
      <t>580</t>
    </r>
    <r>
      <rPr>
        <sz val="10"/>
        <color theme="1"/>
        <rFont val="微軟正黑體"/>
        <family val="2"/>
        <charset val="136"/>
      </rPr>
      <t>千元，占可用預算數</t>
    </r>
    <r>
      <rPr>
        <sz val="10"/>
        <color theme="1"/>
        <rFont val="Times New Roman"/>
        <family val="1"/>
      </rPr>
      <t>98.77</t>
    </r>
    <r>
      <rPr>
        <sz val="10"/>
        <color theme="1"/>
        <rFont val="微軟正黑體"/>
        <family val="2"/>
        <charset val="136"/>
      </rPr>
      <t>％，保留數</t>
    </r>
    <r>
      <rPr>
        <sz val="10"/>
        <color theme="1"/>
        <rFont val="Times New Roman"/>
        <family val="1"/>
      </rPr>
      <t>0</t>
    </r>
    <r>
      <rPr>
        <sz val="10"/>
        <color theme="1"/>
        <rFont val="微軟正黑體"/>
        <family val="2"/>
        <charset val="136"/>
      </rPr>
      <t>元，節餘或停支數</t>
    </r>
    <r>
      <rPr>
        <sz val="10"/>
        <color theme="1"/>
        <rFont val="Times New Roman"/>
        <family val="1"/>
      </rPr>
      <t>7</t>
    </r>
    <r>
      <rPr>
        <sz val="10"/>
        <color theme="1"/>
        <rFont val="微軟正黑體"/>
        <family val="2"/>
        <charset val="136"/>
      </rPr>
      <t>千</t>
    </r>
    <phoneticPr fontId="6" type="noConversion"/>
  </si>
  <si>
    <r>
      <t xml:space="preserve">      </t>
    </r>
    <r>
      <rPr>
        <sz val="10"/>
        <color theme="1"/>
        <rFont val="微軟正黑體"/>
        <family val="2"/>
        <charset val="136"/>
      </rPr>
      <t>元。</t>
    </r>
    <phoneticPr fontId="6" type="noConversion"/>
  </si>
  <si>
    <r>
      <rPr>
        <sz val="10"/>
        <color theme="1"/>
        <rFont val="微軟正黑體"/>
        <family val="2"/>
        <charset val="136"/>
      </rPr>
      <t>三、其他重要計劃：無。</t>
    </r>
    <phoneticPr fontId="6" type="noConversion"/>
  </si>
  <si>
    <r>
      <rPr>
        <sz val="10"/>
        <color theme="1"/>
        <rFont val="微軟正黑體"/>
        <family val="2"/>
        <charset val="136"/>
      </rPr>
      <t>肆、其他：</t>
    </r>
    <phoneticPr fontId="6" type="noConversion"/>
  </si>
  <si>
    <r>
      <rPr>
        <sz val="10"/>
        <color indexed="8"/>
        <rFont val="微軟正黑體"/>
        <family val="2"/>
        <charset val="136"/>
      </rPr>
      <t>一、預算所列未來承諾授權之執行情形：無</t>
    </r>
    <phoneticPr fontId="6" type="noConversion"/>
  </si>
  <si>
    <r>
      <rPr>
        <sz val="10"/>
        <color indexed="8"/>
        <rFont val="微軟正黑體"/>
        <family val="2"/>
        <charset val="136"/>
      </rPr>
      <t>三、其他補充說明：無</t>
    </r>
    <phoneticPr fontId="6" type="noConversion"/>
  </si>
  <si>
    <r>
      <t xml:space="preserve">              </t>
    </r>
    <r>
      <rPr>
        <sz val="10"/>
        <color indexed="8"/>
        <rFont val="微軟正黑體"/>
        <family val="2"/>
        <charset val="136"/>
      </rPr>
      <t>本處本年度配合執行辦理「</t>
    </r>
    <r>
      <rPr>
        <sz val="10"/>
        <color indexed="8"/>
        <rFont val="Times New Roman"/>
        <family val="1"/>
      </rPr>
      <t xml:space="preserve">102-111 </t>
    </r>
    <r>
      <rPr>
        <sz val="10"/>
        <color indexed="8"/>
        <rFont val="微軟正黑體"/>
        <family val="2"/>
        <charset val="136"/>
      </rPr>
      <t>年降低漏水率計畫</t>
    </r>
    <r>
      <rPr>
        <sz val="10"/>
        <color indexed="8"/>
        <rFont val="Times New Roman"/>
        <family val="1"/>
      </rPr>
      <t>-</t>
    </r>
    <r>
      <rPr>
        <sz val="10"/>
        <color indexed="8"/>
        <rFont val="微軟正黑體"/>
        <family val="2"/>
        <charset val="136"/>
      </rPr>
      <t>汰換管線暨分區計量管網建置計畫」實施計畫</t>
    </r>
    <r>
      <rPr>
        <sz val="10"/>
        <color indexed="8"/>
        <rFont val="Times New Roman"/>
        <family val="1"/>
      </rPr>
      <t>47</t>
    </r>
    <r>
      <rPr>
        <sz val="10"/>
        <color indexed="8"/>
        <rFont val="微軟正黑體"/>
        <family val="2"/>
        <charset val="136"/>
      </rPr>
      <t>件，本年</t>
    </r>
    <phoneticPr fontId="6" type="noConversion"/>
  </si>
  <si>
    <r>
      <t xml:space="preserve">           2.</t>
    </r>
    <r>
      <rPr>
        <sz val="10"/>
        <color indexed="8"/>
        <rFont val="微軟正黑體"/>
        <family val="2"/>
        <charset val="136"/>
      </rPr>
      <t>辦理「</t>
    </r>
    <r>
      <rPr>
        <sz val="10"/>
        <color indexed="8"/>
        <rFont val="Times New Roman"/>
        <family val="1"/>
      </rPr>
      <t xml:space="preserve">102-111 </t>
    </r>
    <r>
      <rPr>
        <sz val="10"/>
        <color indexed="8"/>
        <rFont val="微軟正黑體"/>
        <family val="2"/>
        <charset val="136"/>
      </rPr>
      <t>年降低漏水率計畫</t>
    </r>
    <r>
      <rPr>
        <sz val="10"/>
        <color indexed="8"/>
        <rFont val="Times New Roman"/>
        <family val="1"/>
      </rPr>
      <t>-</t>
    </r>
    <r>
      <rPr>
        <sz val="10"/>
        <color indexed="8"/>
        <rFont val="微軟正黑體"/>
        <family val="2"/>
        <charset val="136"/>
      </rPr>
      <t>汰換管線暨分區計量管網建置計畫」降低漏水率，</t>
    </r>
    <r>
      <rPr>
        <sz val="10"/>
        <color indexed="8"/>
        <rFont val="Times New Roman"/>
        <family val="1"/>
      </rPr>
      <t xml:space="preserve"> </t>
    </r>
    <r>
      <rPr>
        <sz val="10"/>
        <color indexed="8"/>
        <rFont val="微軟正黑體"/>
        <family val="2"/>
        <charset val="136"/>
      </rPr>
      <t>以達政策要求：</t>
    </r>
    <phoneticPr fontId="6" type="noConversion"/>
  </si>
  <si>
    <r>
      <t xml:space="preserve">              10,998 </t>
    </r>
    <r>
      <rPr>
        <sz val="10"/>
        <color indexed="8"/>
        <rFont val="微軟正黑體"/>
        <family val="2"/>
        <charset val="136"/>
      </rPr>
      <t>千元預算，計實支數</t>
    </r>
    <r>
      <rPr>
        <sz val="10"/>
        <color indexed="8"/>
        <rFont val="Times New Roman"/>
        <family val="1"/>
      </rPr>
      <t xml:space="preserve">10,998 </t>
    </r>
    <r>
      <rPr>
        <sz val="10"/>
        <color indexed="8"/>
        <rFont val="微軟正黑體"/>
        <family val="2"/>
        <charset val="136"/>
      </rPr>
      <t>千元，全數執行。</t>
    </r>
    <phoneticPr fontId="6" type="noConversion"/>
  </si>
  <si>
    <r>
      <t xml:space="preserve">              </t>
    </r>
    <r>
      <rPr>
        <sz val="10"/>
        <color theme="1"/>
        <rFont val="微軟正黑體"/>
        <family val="2"/>
        <charset val="136"/>
      </rPr>
      <t>水宣導申辦、新裝、用水安全等宣導推廣服務，參與民眾約</t>
    </r>
    <r>
      <rPr>
        <sz val="10"/>
        <color theme="1"/>
        <rFont val="Times New Roman"/>
        <family val="1"/>
      </rPr>
      <t>17,170</t>
    </r>
    <r>
      <rPr>
        <sz val="10"/>
        <color theme="1"/>
        <rFont val="微軟正黑體"/>
        <family val="2"/>
        <charset val="136"/>
      </rPr>
      <t>人次，成效良好。</t>
    </r>
    <phoneticPr fontId="6" type="noConversion"/>
  </si>
  <si>
    <r>
      <t xml:space="preserve">              </t>
    </r>
    <r>
      <rPr>
        <sz val="10"/>
        <color theme="1"/>
        <rFont val="微軟正黑體"/>
        <family val="2"/>
        <charset val="136"/>
      </rPr>
      <t>本處配合地方政府節慶或公益活動、</t>
    </r>
    <r>
      <rPr>
        <sz val="10"/>
        <color theme="1"/>
        <rFont val="Times New Roman"/>
        <family val="1"/>
      </rPr>
      <t xml:space="preserve"> </t>
    </r>
    <r>
      <rPr>
        <sz val="10"/>
        <color theme="1"/>
        <rFont val="微軟正黑體"/>
        <family val="2"/>
        <charset val="136"/>
      </rPr>
      <t>結合學校、機關共計辦理</t>
    </r>
    <r>
      <rPr>
        <sz val="10"/>
        <color theme="1"/>
        <rFont val="Times New Roman"/>
        <family val="1"/>
      </rPr>
      <t>60</t>
    </r>
    <r>
      <rPr>
        <sz val="10"/>
        <color theme="1"/>
        <rFont val="微軟正黑體"/>
        <family val="2"/>
        <charset val="136"/>
      </rPr>
      <t>場節約用水、節能減碳、電子帳單辦理各項節</t>
    </r>
    <phoneticPr fontId="6" type="noConversion"/>
  </si>
  <si>
    <r>
      <t xml:space="preserve">                </t>
    </r>
    <r>
      <rPr>
        <sz val="10"/>
        <color theme="1"/>
        <rFont val="微軟正黑體"/>
        <family val="2"/>
        <charset val="136"/>
      </rPr>
      <t>訓練計有</t>
    </r>
    <r>
      <rPr>
        <sz val="10"/>
        <color theme="1"/>
        <rFont val="Times New Roman"/>
        <family val="1"/>
      </rPr>
      <t>637</t>
    </r>
    <r>
      <rPr>
        <sz val="10"/>
        <color theme="1"/>
        <rFont val="微軟正黑體"/>
        <family val="2"/>
        <charset val="136"/>
      </rPr>
      <t>人次參訓，訓練時數</t>
    </r>
    <r>
      <rPr>
        <sz val="10"/>
        <color theme="1"/>
        <rFont val="Times New Roman"/>
        <family val="1"/>
      </rPr>
      <t>5,792</t>
    </r>
    <r>
      <rPr>
        <sz val="10"/>
        <color theme="1"/>
        <rFont val="微軟正黑體"/>
        <family val="2"/>
        <charset val="136"/>
      </rPr>
      <t>小時；外單位專業在職訓練計有</t>
    </r>
    <r>
      <rPr>
        <sz val="10"/>
        <color theme="1"/>
        <rFont val="Times New Roman"/>
        <family val="1"/>
      </rPr>
      <t>78</t>
    </r>
    <r>
      <rPr>
        <sz val="10"/>
        <color theme="1"/>
        <rFont val="微軟正黑體"/>
        <family val="2"/>
        <charset val="136"/>
      </rPr>
      <t>人次，訓練時數</t>
    </r>
    <r>
      <rPr>
        <sz val="10"/>
        <color theme="1"/>
        <rFont val="Times New Roman"/>
        <family val="1"/>
      </rPr>
      <t>1,264</t>
    </r>
    <r>
      <rPr>
        <sz val="10"/>
        <color theme="1"/>
        <rFont val="微軟正黑體"/>
        <family val="2"/>
        <charset val="136"/>
      </rPr>
      <t>小時。</t>
    </r>
    <phoneticPr fontId="6" type="noConversion"/>
  </si>
  <si>
    <r>
      <t>1.</t>
    </r>
    <r>
      <rPr>
        <sz val="9"/>
        <rFont val="微軟正黑體"/>
        <family val="2"/>
        <charset val="136"/>
      </rPr>
      <t>用人費用減少</t>
    </r>
    <r>
      <rPr>
        <sz val="9"/>
        <rFont val="Times New Roman"/>
        <family val="1"/>
      </rPr>
      <t>2,024</t>
    </r>
    <r>
      <rPr>
        <sz val="9"/>
        <rFont val="微軟正黑體"/>
        <family val="2"/>
        <charset val="136"/>
      </rPr>
      <t>千元，主係離退人</t>
    </r>
    <r>
      <rPr>
        <sz val="9"/>
        <rFont val="Times New Roman"/>
        <family val="1"/>
      </rPr>
      <t xml:space="preserve"> </t>
    </r>
    <r>
      <rPr>
        <sz val="9"/>
        <rFont val="微軟正黑體"/>
        <family val="2"/>
        <charset val="136"/>
      </rPr>
      <t xml:space="preserve">員尚未
</t>
    </r>
    <r>
      <rPr>
        <sz val="9"/>
        <rFont val="Times New Roman"/>
        <family val="1"/>
      </rPr>
      <t xml:space="preserve">   </t>
    </r>
    <r>
      <rPr>
        <sz val="9"/>
        <rFont val="微軟正黑體"/>
        <family val="2"/>
        <charset val="136"/>
      </rPr>
      <t xml:space="preserve">補實及新進人員敘薪較低，造成差異。其中職
</t>
    </r>
    <r>
      <rPr>
        <sz val="9"/>
        <rFont val="Times New Roman"/>
        <family val="1"/>
      </rPr>
      <t xml:space="preserve">   </t>
    </r>
    <r>
      <rPr>
        <sz val="9"/>
        <rFont val="微軟正黑體"/>
        <family val="2"/>
        <charset val="136"/>
      </rPr>
      <t>員薪金</t>
    </r>
    <r>
      <rPr>
        <sz val="9"/>
        <rFont val="Times New Roman"/>
        <family val="1"/>
      </rPr>
      <t>(1103)</t>
    </r>
    <r>
      <rPr>
        <sz val="9"/>
        <rFont val="微軟正黑體"/>
        <family val="2"/>
        <charset val="136"/>
      </rPr>
      <t>減少</t>
    </r>
    <r>
      <rPr>
        <sz val="9"/>
        <rFont val="Times New Roman"/>
        <family val="1"/>
      </rPr>
      <t>1,279</t>
    </r>
    <r>
      <rPr>
        <sz val="9"/>
        <rFont val="微軟正黑體"/>
        <family val="2"/>
        <charset val="136"/>
      </rPr>
      <t xml:space="preserve">千元最多。
</t>
    </r>
    <r>
      <rPr>
        <sz val="9"/>
        <rFont val="Times New Roman"/>
        <family val="1"/>
      </rPr>
      <t>2.</t>
    </r>
    <r>
      <rPr>
        <sz val="9"/>
        <rFont val="微軟正黑體"/>
        <family val="2"/>
        <charset val="136"/>
      </rPr>
      <t>動力費用（</t>
    </r>
    <r>
      <rPr>
        <sz val="9"/>
        <rFont val="Times New Roman"/>
        <family val="1"/>
      </rPr>
      <t>2101</t>
    </r>
    <r>
      <rPr>
        <sz val="9"/>
        <rFont val="微軟正黑體"/>
        <family val="2"/>
        <charset val="136"/>
      </rPr>
      <t>）減少</t>
    </r>
    <r>
      <rPr>
        <sz val="9"/>
        <rFont val="Times New Roman"/>
        <family val="1"/>
      </rPr>
      <t>2,857</t>
    </r>
    <r>
      <rPr>
        <sz val="9"/>
        <rFont val="微軟正黑體"/>
        <family val="2"/>
        <charset val="136"/>
      </rPr>
      <t>千元，除因</t>
    </r>
    <r>
      <rPr>
        <sz val="9"/>
        <rFont val="Times New Roman"/>
        <family val="1"/>
      </rPr>
      <t>105</t>
    </r>
    <r>
      <rPr>
        <sz val="9"/>
        <rFont val="微軟正黑體"/>
        <family val="2"/>
        <charset val="136"/>
      </rPr>
      <t xml:space="preserve">年
</t>
    </r>
    <r>
      <rPr>
        <sz val="9"/>
        <rFont val="Times New Roman"/>
        <family val="1"/>
      </rPr>
      <t xml:space="preserve">   4</t>
    </r>
    <r>
      <rPr>
        <sz val="9"/>
        <rFont val="微軟正黑體"/>
        <family val="2"/>
        <charset val="136"/>
      </rPr>
      <t>月</t>
    </r>
    <r>
      <rPr>
        <sz val="9"/>
        <rFont val="Times New Roman"/>
        <family val="1"/>
      </rPr>
      <t>1</t>
    </r>
    <r>
      <rPr>
        <sz val="9"/>
        <rFont val="微軟正黑體"/>
        <family val="2"/>
        <charset val="136"/>
      </rPr>
      <t xml:space="preserve">日起台電調降流動電費費率外，主係台東
</t>
    </r>
    <r>
      <rPr>
        <sz val="9"/>
        <rFont val="Times New Roman"/>
        <family val="1"/>
      </rPr>
      <t xml:space="preserve">   </t>
    </r>
    <r>
      <rPr>
        <sz val="9"/>
        <rFont val="微軟正黑體"/>
        <family val="2"/>
        <charset val="136"/>
      </rPr>
      <t xml:space="preserve">今年度雨量充足，使得地面水源豐沛，停抽部
</t>
    </r>
    <r>
      <rPr>
        <sz val="9"/>
        <rFont val="Times New Roman"/>
        <family val="1"/>
      </rPr>
      <t xml:space="preserve">   </t>
    </r>
    <r>
      <rPr>
        <sz val="9"/>
        <rFont val="微軟正黑體"/>
        <family val="2"/>
        <charset val="136"/>
      </rPr>
      <t xml:space="preserve">份市區深井，用電量隨之降低。
</t>
    </r>
    <r>
      <rPr>
        <sz val="9"/>
        <rFont val="Times New Roman"/>
        <family val="1"/>
      </rPr>
      <t>3.</t>
    </r>
    <r>
      <rPr>
        <sz val="9"/>
        <rFont val="微軟正黑體"/>
        <family val="2"/>
        <charset val="136"/>
      </rPr>
      <t>機械及設備修護費（</t>
    </r>
    <r>
      <rPr>
        <sz val="9"/>
        <rFont val="Times New Roman"/>
        <family val="1"/>
      </rPr>
      <t>2505</t>
    </r>
    <r>
      <rPr>
        <sz val="9"/>
        <rFont val="微軟正黑體"/>
        <family val="2"/>
        <charset val="136"/>
      </rPr>
      <t>）減少</t>
    </r>
    <r>
      <rPr>
        <sz val="9"/>
        <rFont val="Times New Roman"/>
        <family val="1"/>
      </rPr>
      <t>3,173</t>
    </r>
    <r>
      <rPr>
        <sz val="9"/>
        <rFont val="微軟正黑體"/>
        <family val="2"/>
        <charset val="136"/>
      </rPr>
      <t xml:space="preserve">千元，主
</t>
    </r>
    <r>
      <rPr>
        <sz val="9"/>
        <rFont val="Times New Roman"/>
        <family val="1"/>
      </rPr>
      <t xml:space="preserve">   </t>
    </r>
    <r>
      <rPr>
        <sz val="8.8000000000000007"/>
        <rFont val="微軟正黑體"/>
        <family val="2"/>
        <charset val="136"/>
      </rPr>
      <t>係水庫及攔河堰維護費</t>
    </r>
    <r>
      <rPr>
        <sz val="8.8000000000000007"/>
        <rFont val="Times New Roman"/>
        <family val="1"/>
      </rPr>
      <t>(25051305)</t>
    </r>
    <r>
      <rPr>
        <sz val="8.8000000000000007"/>
        <rFont val="微軟正黑體"/>
        <family val="2"/>
        <charset val="136"/>
      </rPr>
      <t>減少</t>
    </r>
    <r>
      <rPr>
        <sz val="8.8000000000000007"/>
        <rFont val="Times New Roman"/>
        <family val="1"/>
      </rPr>
      <t xml:space="preserve"> 2,496 </t>
    </r>
    <r>
      <rPr>
        <sz val="8.8000000000000007"/>
        <rFont val="微軟正黑體"/>
        <family val="2"/>
        <charset val="136"/>
      </rPr>
      <t xml:space="preserve">千元
</t>
    </r>
    <r>
      <rPr>
        <sz val="8.8000000000000007"/>
        <rFont val="Times New Roman"/>
        <family val="1"/>
      </rPr>
      <t xml:space="preserve">   </t>
    </r>
    <r>
      <rPr>
        <sz val="8.8000000000000007"/>
        <rFont val="微軟正黑體"/>
        <family val="2"/>
        <charset val="136"/>
      </rPr>
      <t>，綠島酬勤水庫蓄水範圍整治工程預算</t>
    </r>
    <r>
      <rPr>
        <sz val="8.8000000000000007"/>
        <rFont val="Times New Roman"/>
        <family val="1"/>
      </rPr>
      <t xml:space="preserve"> 2,560 </t>
    </r>
    <r>
      <rPr>
        <sz val="8.8000000000000007"/>
        <rFont val="微軟正黑體"/>
        <family val="2"/>
        <charset val="136"/>
      </rPr>
      <t xml:space="preserve">千元
</t>
    </r>
    <r>
      <rPr>
        <sz val="8.8000000000000007"/>
        <rFont val="Times New Roman"/>
        <family val="1"/>
      </rPr>
      <t xml:space="preserve">   </t>
    </r>
    <r>
      <rPr>
        <sz val="8.8000000000000007"/>
        <rFont val="微軟正黑體"/>
        <family val="2"/>
        <charset val="136"/>
      </rPr>
      <t>尚未完成發包。另監控設備修護費</t>
    </r>
    <r>
      <rPr>
        <sz val="8.8000000000000007"/>
        <rFont val="Times New Roman"/>
        <family val="1"/>
      </rPr>
      <t xml:space="preserve"> ( 25051301 ) </t>
    </r>
    <r>
      <rPr>
        <sz val="8.8000000000000007"/>
        <rFont val="微軟正黑體"/>
        <family val="2"/>
        <charset val="136"/>
      </rPr>
      <t xml:space="preserve">減
</t>
    </r>
    <r>
      <rPr>
        <sz val="8.8000000000000007"/>
        <rFont val="Times New Roman"/>
        <family val="1"/>
      </rPr>
      <t xml:space="preserve">   </t>
    </r>
    <r>
      <rPr>
        <sz val="8.8000000000000007"/>
        <rFont val="微軟正黑體"/>
        <family val="2"/>
        <charset val="136"/>
      </rPr>
      <t>少</t>
    </r>
    <r>
      <rPr>
        <sz val="8.8000000000000007"/>
        <rFont val="Times New Roman"/>
        <family val="1"/>
      </rPr>
      <t>320</t>
    </r>
    <r>
      <rPr>
        <sz val="8.8000000000000007"/>
        <rFont val="微軟正黑體"/>
        <family val="2"/>
        <charset val="136"/>
      </rPr>
      <t>千元，</t>
    </r>
    <r>
      <rPr>
        <sz val="8.6"/>
        <rFont val="微軟正黑體"/>
        <family val="2"/>
        <charset val="136"/>
      </rPr>
      <t>主係本年度風災減少所致。</t>
    </r>
    <r>
      <rPr>
        <sz val="8.8000000000000007"/>
        <rFont val="Times New Roman"/>
        <family val="1"/>
      </rPr>
      <t xml:space="preserve"> </t>
    </r>
    <r>
      <rPr>
        <sz val="9"/>
        <rFont val="Times New Roman"/>
        <family val="1"/>
      </rPr>
      <t xml:space="preserve">
4.</t>
    </r>
    <r>
      <rPr>
        <sz val="9"/>
        <rFont val="微軟正黑體"/>
        <family val="2"/>
        <charset val="136"/>
      </rPr>
      <t>原料（</t>
    </r>
    <r>
      <rPr>
        <sz val="9"/>
        <rFont val="Times New Roman"/>
        <family val="1"/>
      </rPr>
      <t>3101</t>
    </r>
    <r>
      <rPr>
        <sz val="9"/>
        <rFont val="微軟正黑體"/>
        <family val="2"/>
        <charset val="136"/>
      </rPr>
      <t>）減少</t>
    </r>
    <r>
      <rPr>
        <sz val="9"/>
        <rFont val="Times New Roman"/>
        <family val="1"/>
      </rPr>
      <t>451</t>
    </r>
    <r>
      <rPr>
        <sz val="9"/>
        <rFont val="微軟正黑體"/>
        <family val="2"/>
        <charset val="136"/>
      </rPr>
      <t xml:space="preserve">元，本年度無支用本。
</t>
    </r>
    <r>
      <rPr>
        <sz val="9"/>
        <rFont val="Times New Roman"/>
        <family val="1"/>
      </rPr>
      <t>5.</t>
    </r>
    <r>
      <rPr>
        <sz val="9"/>
        <rFont val="微軟正黑體"/>
        <family val="2"/>
        <charset val="136"/>
      </rPr>
      <t>機械及設備折舊（</t>
    </r>
    <r>
      <rPr>
        <sz val="9"/>
        <rFont val="Times New Roman"/>
        <family val="1"/>
      </rPr>
      <t>5301</t>
    </r>
    <r>
      <rPr>
        <sz val="9"/>
        <rFont val="微軟正黑體"/>
        <family val="2"/>
        <charset val="136"/>
      </rPr>
      <t>）減少</t>
    </r>
    <r>
      <rPr>
        <sz val="9"/>
        <rFont val="Times New Roman"/>
        <family val="1"/>
      </rPr>
      <t>831</t>
    </r>
    <r>
      <rPr>
        <sz val="9"/>
        <rFont val="微軟正黑體"/>
        <family val="2"/>
        <charset val="136"/>
      </rPr>
      <t>元。</t>
    </r>
    <phoneticPr fontId="6" type="noConversion"/>
  </si>
  <si>
    <r>
      <t xml:space="preserve">               </t>
    </r>
    <r>
      <rPr>
        <sz val="10"/>
        <color theme="1"/>
        <rFont val="微軟正黑體"/>
        <family val="2"/>
        <charset val="136"/>
      </rPr>
      <t>，訓鍊時數</t>
    </r>
    <r>
      <rPr>
        <sz val="10"/>
        <color theme="1"/>
        <rFont val="Times New Roman"/>
        <family val="1"/>
      </rPr>
      <t xml:space="preserve"> 11,373 </t>
    </r>
    <r>
      <rPr>
        <sz val="10"/>
        <color theme="1"/>
        <rFont val="微軟正黑體"/>
        <family val="2"/>
        <charset val="136"/>
      </rPr>
      <t>小時；其中區處自辦在職訓練計有</t>
    </r>
    <r>
      <rPr>
        <sz val="10"/>
        <color theme="1"/>
        <rFont val="Times New Roman"/>
        <family val="1"/>
      </rPr>
      <t>802</t>
    </r>
    <r>
      <rPr>
        <sz val="10"/>
        <color theme="1"/>
        <rFont val="微軟正黑體"/>
        <family val="2"/>
        <charset val="136"/>
      </rPr>
      <t>人</t>
    </r>
    <r>
      <rPr>
        <sz val="10"/>
        <color theme="1"/>
        <rFont val="Times New Roman"/>
        <family val="1"/>
      </rPr>
      <t xml:space="preserve"> </t>
    </r>
    <r>
      <rPr>
        <sz val="10"/>
        <color theme="1"/>
        <rFont val="微軟正黑體"/>
        <family val="2"/>
        <charset val="136"/>
      </rPr>
      <t>次參訓，訓練時數</t>
    </r>
    <r>
      <rPr>
        <sz val="10"/>
        <color theme="1"/>
        <rFont val="Times New Roman"/>
        <family val="1"/>
      </rPr>
      <t xml:space="preserve">4,317  </t>
    </r>
    <r>
      <rPr>
        <sz val="10"/>
        <color theme="1"/>
        <rFont val="微軟正黑體"/>
        <family val="2"/>
        <charset val="136"/>
      </rPr>
      <t>小時；總處員訓中心在職</t>
    </r>
    <phoneticPr fontId="6" type="noConversion"/>
  </si>
  <si>
    <r>
      <t xml:space="preserve">            2.</t>
    </r>
    <r>
      <rPr>
        <sz val="10"/>
        <color theme="1"/>
        <rFont val="微軟正黑體"/>
        <family val="2"/>
        <charset val="136"/>
      </rPr>
      <t>本年度員工訓練編列預算</t>
    </r>
    <r>
      <rPr>
        <sz val="10"/>
        <color theme="1"/>
        <rFont val="Times New Roman"/>
        <family val="1"/>
      </rPr>
      <t xml:space="preserve">928 </t>
    </r>
    <r>
      <rPr>
        <sz val="10"/>
        <color theme="1"/>
        <rFont val="微軟正黑體"/>
        <family val="2"/>
        <charset val="136"/>
      </rPr>
      <t>千元，實支數</t>
    </r>
    <r>
      <rPr>
        <sz val="10"/>
        <color theme="1"/>
        <rFont val="Times New Roman"/>
        <family val="1"/>
      </rPr>
      <t xml:space="preserve"> 873 </t>
    </r>
    <r>
      <rPr>
        <sz val="10"/>
        <color theme="1"/>
        <rFont val="微軟正黑體"/>
        <family val="2"/>
        <charset val="136"/>
      </rPr>
      <t>千元。本處本年度派員參加各類在職訓練共計</t>
    </r>
    <r>
      <rPr>
        <sz val="10"/>
        <color theme="1"/>
        <rFont val="Times New Roman"/>
        <family val="1"/>
      </rPr>
      <t>1,517</t>
    </r>
    <r>
      <rPr>
        <sz val="10"/>
        <color theme="1"/>
        <rFont val="微軟正黑體"/>
        <family val="2"/>
        <charset val="136"/>
      </rPr>
      <t>人次參訓</t>
    </r>
    <phoneticPr fontId="6" type="noConversion"/>
  </si>
  <si>
    <r>
      <t xml:space="preserve">              </t>
    </r>
    <r>
      <rPr>
        <sz val="10"/>
        <color indexed="8"/>
        <rFont val="微軟正黑體"/>
        <family val="2"/>
        <charset val="136"/>
      </rPr>
      <t>區工程處完成並於</t>
    </r>
    <r>
      <rPr>
        <sz val="10"/>
        <color indexed="8"/>
        <rFont val="Times New Roman"/>
        <family val="1"/>
      </rPr>
      <t>105</t>
    </r>
    <r>
      <rPr>
        <sz val="10"/>
        <color indexed="8"/>
        <rFont val="微軟正黑體"/>
        <family val="2"/>
        <charset val="136"/>
      </rPr>
      <t>年度正式移交本處，</t>
    </r>
    <r>
      <rPr>
        <sz val="10"/>
        <color indexed="8"/>
        <rFont val="Times New Roman"/>
        <family val="1"/>
      </rPr>
      <t>105</t>
    </r>
    <r>
      <rPr>
        <sz val="10"/>
        <color indexed="8"/>
        <rFont val="微軟正黑體"/>
        <family val="2"/>
        <charset val="136"/>
      </rPr>
      <t>年度轉列資產</t>
    </r>
    <r>
      <rPr>
        <sz val="10"/>
        <color indexed="8"/>
        <rFont val="Times New Roman"/>
        <family val="1"/>
      </rPr>
      <t>175,882</t>
    </r>
    <r>
      <rPr>
        <sz val="10"/>
        <color indexed="8"/>
        <rFont val="微軟正黑體"/>
        <family val="2"/>
        <charset val="136"/>
      </rPr>
      <t>千元，正式營運。</t>
    </r>
    <phoneticPr fontId="6" type="noConversion"/>
  </si>
  <si>
    <r>
      <t xml:space="preserve">              </t>
    </r>
    <r>
      <rPr>
        <sz val="10"/>
        <color indexed="8"/>
        <rFont val="微軟正黑體"/>
        <family val="2"/>
        <charset val="136"/>
      </rPr>
      <t>本年度辦理綠島系統</t>
    </r>
    <r>
      <rPr>
        <sz val="10"/>
        <color indexed="8"/>
        <rFont val="Times New Roman"/>
        <family val="1"/>
      </rPr>
      <t>-</t>
    </r>
    <r>
      <rPr>
        <sz val="10"/>
        <color indexed="8"/>
        <rFont val="微軟正黑體"/>
        <family val="2"/>
        <charset val="136"/>
      </rPr>
      <t>第二水源深井工程及台東系統</t>
    </r>
    <r>
      <rPr>
        <sz val="10"/>
        <color indexed="8"/>
        <rFont val="Times New Roman"/>
        <family val="1"/>
      </rPr>
      <t>~</t>
    </r>
    <r>
      <rPr>
        <sz val="10"/>
        <color indexed="8"/>
        <rFont val="微軟正黑體"/>
        <family val="2"/>
        <charset val="136"/>
      </rPr>
      <t>南王</t>
    </r>
    <r>
      <rPr>
        <sz val="10"/>
        <color indexed="8"/>
        <rFont val="Times New Roman"/>
        <family val="1"/>
      </rPr>
      <t>2</t>
    </r>
    <r>
      <rPr>
        <sz val="10"/>
        <color indexed="8"/>
        <rFont val="微軟正黑體"/>
        <family val="2"/>
        <charset val="136"/>
      </rPr>
      <t>號深井工程共</t>
    </r>
    <r>
      <rPr>
        <sz val="10"/>
        <color indexed="8"/>
        <rFont val="Times New Roman"/>
        <family val="1"/>
      </rPr>
      <t xml:space="preserve"> 2 </t>
    </r>
    <r>
      <rPr>
        <sz val="10"/>
        <color indexed="8"/>
        <rFont val="微軟正黑體"/>
        <family val="2"/>
        <charset val="136"/>
      </rPr>
      <t>件，工程預算共</t>
    </r>
    <r>
      <rPr>
        <sz val="10"/>
        <color indexed="8"/>
        <rFont val="Times New Roman"/>
        <family val="1"/>
      </rPr>
      <t xml:space="preserve"> 2,960 </t>
    </r>
    <r>
      <rPr>
        <sz val="10"/>
        <color indexed="8"/>
        <rFont val="微軟正黑體"/>
        <family val="2"/>
        <charset val="136"/>
      </rPr>
      <t>千元，實支數</t>
    </r>
    <r>
      <rPr>
        <sz val="10"/>
        <color indexed="8"/>
        <rFont val="Times New Roman"/>
        <family val="1"/>
      </rPr>
      <t/>
    </r>
    <phoneticPr fontId="6" type="noConversion"/>
  </si>
  <si>
    <r>
      <t xml:space="preserve">              2,960</t>
    </r>
    <r>
      <rPr>
        <sz val="10"/>
        <color indexed="8"/>
        <rFont val="微軟正黑體"/>
        <family val="2"/>
        <charset val="136"/>
      </rPr>
      <t>千元，均已完工入財產。其中綠島系統</t>
    </r>
    <r>
      <rPr>
        <sz val="10"/>
        <color indexed="8"/>
        <rFont val="Times New Roman"/>
        <family val="1"/>
      </rPr>
      <t>-</t>
    </r>
    <r>
      <rPr>
        <sz val="10"/>
        <color indexed="8"/>
        <rFont val="微軟正黑體"/>
        <family val="2"/>
        <charset val="136"/>
      </rPr>
      <t>第二水源深井工將有效舒緩綠島系統供水調配壓力。</t>
    </r>
    <phoneticPr fontId="6" type="noConversion"/>
  </si>
  <si>
    <r>
      <t xml:space="preserve">         (1)</t>
    </r>
    <r>
      <rPr>
        <sz val="10"/>
        <color theme="1"/>
        <rFont val="微軟正黑體"/>
        <family val="2"/>
        <charset val="136"/>
      </rPr>
      <t>本年度辦理分區計量管網工程</t>
    </r>
    <r>
      <rPr>
        <sz val="10"/>
        <color theme="1"/>
        <rFont val="Times New Roman"/>
        <family val="1"/>
      </rPr>
      <t>11</t>
    </r>
    <r>
      <rPr>
        <sz val="10"/>
        <color theme="1"/>
        <rFont val="微軟正黑體"/>
        <family val="2"/>
        <charset val="136"/>
      </rPr>
      <t>件，計編列預算</t>
    </r>
    <r>
      <rPr>
        <sz val="10"/>
        <color theme="1"/>
        <rFont val="Times New Roman"/>
        <family val="1"/>
      </rPr>
      <t xml:space="preserve">43,357 </t>
    </r>
    <r>
      <rPr>
        <sz val="10"/>
        <color theme="1"/>
        <rFont val="微軟正黑體"/>
        <family val="2"/>
        <charset val="136"/>
      </rPr>
      <t>千元，實支數</t>
    </r>
    <r>
      <rPr>
        <sz val="10"/>
        <color theme="1"/>
        <rFont val="Times New Roman"/>
        <family val="1"/>
      </rPr>
      <t xml:space="preserve">39,021 </t>
    </r>
    <r>
      <rPr>
        <sz val="10"/>
        <color theme="1"/>
        <rFont val="微軟正黑體"/>
        <family val="2"/>
        <charset val="136"/>
      </rPr>
      <t>千元，其中</t>
    </r>
    <r>
      <rPr>
        <sz val="10"/>
        <color theme="1"/>
        <rFont val="Times New Roman"/>
        <family val="1"/>
      </rPr>
      <t>9</t>
    </r>
    <r>
      <rPr>
        <sz val="10"/>
        <color theme="1"/>
        <rFont val="微軟正黑體"/>
        <family val="2"/>
        <charset val="136"/>
      </rPr>
      <t>件持續跨</t>
    </r>
    <r>
      <rPr>
        <sz val="10"/>
        <color theme="1"/>
        <rFont val="Times New Roman"/>
        <family val="1"/>
      </rPr>
      <t>107</t>
    </r>
    <r>
      <rPr>
        <sz val="10"/>
        <color theme="1"/>
        <rFont val="微軟正黑體"/>
        <family val="2"/>
        <charset val="136"/>
      </rPr>
      <t>年預算施作</t>
    </r>
    <phoneticPr fontId="6" type="noConversion"/>
  </si>
  <si>
    <r>
      <t xml:space="preserve">               </t>
    </r>
    <r>
      <rPr>
        <sz val="10"/>
        <color indexed="8"/>
        <rFont val="微軟正黑體"/>
        <family val="2"/>
        <charset val="136"/>
      </rPr>
      <t>遊客持續增加，故本處銷售水量尚能持續增加。銷售水量</t>
    </r>
    <r>
      <rPr>
        <sz val="10"/>
        <color indexed="8"/>
        <rFont val="Times New Roman"/>
        <family val="1"/>
      </rPr>
      <t xml:space="preserve"> 102 </t>
    </r>
    <r>
      <rPr>
        <sz val="10"/>
        <color indexed="8"/>
        <rFont val="微軟正黑體"/>
        <family val="2"/>
        <charset val="136"/>
      </rPr>
      <t>年度與</t>
    </r>
    <r>
      <rPr>
        <sz val="10"/>
        <color indexed="8"/>
        <rFont val="Times New Roman"/>
        <family val="1"/>
      </rPr>
      <t>106</t>
    </r>
    <r>
      <rPr>
        <sz val="10"/>
        <color indexed="8"/>
        <rFont val="微軟正黑體"/>
        <family val="2"/>
        <charset val="136"/>
      </rPr>
      <t>年比較之成長率</t>
    </r>
    <r>
      <rPr>
        <sz val="10"/>
        <color indexed="8"/>
        <rFont val="Times New Roman"/>
        <family val="1"/>
      </rPr>
      <t xml:space="preserve">11.58 </t>
    </r>
    <r>
      <rPr>
        <sz val="10"/>
        <color indexed="8"/>
        <rFont val="微軟正黑體"/>
        <family val="2"/>
        <charset val="136"/>
      </rPr>
      <t>％。</t>
    </r>
    <phoneticPr fontId="6" type="noConversion"/>
  </si>
  <si>
    <r>
      <t xml:space="preserve">               </t>
    </r>
    <r>
      <rPr>
        <sz val="10"/>
        <color theme="1"/>
        <rFont val="微軟正黑體"/>
        <family val="2"/>
        <charset val="136"/>
      </rPr>
      <t xml:space="preserve">本處本年度實際銷售水量 </t>
    </r>
    <r>
      <rPr>
        <sz val="10"/>
        <color theme="1"/>
        <rFont val="Times New Roman"/>
        <family val="1"/>
      </rPr>
      <t xml:space="preserve">18,127 </t>
    </r>
    <r>
      <rPr>
        <sz val="10"/>
        <color theme="1"/>
        <rFont val="微軟正黑體"/>
        <family val="2"/>
        <charset val="136"/>
      </rPr>
      <t>千立方公尺，較預算銷售水量</t>
    </r>
    <r>
      <rPr>
        <sz val="10"/>
        <color theme="1"/>
        <rFont val="Times New Roman"/>
        <family val="1"/>
      </rPr>
      <t xml:space="preserve">  17,769 </t>
    </r>
    <r>
      <rPr>
        <sz val="10"/>
        <color theme="1"/>
        <rFont val="微軟正黑體"/>
        <family val="2"/>
        <charset val="136"/>
      </rPr>
      <t>千立方公尺，增加</t>
    </r>
    <r>
      <rPr>
        <sz val="10"/>
        <color theme="1"/>
        <rFont val="Times New Roman"/>
        <family val="1"/>
      </rPr>
      <t xml:space="preserve"> 358 </t>
    </r>
    <r>
      <rPr>
        <sz val="10"/>
        <color theme="1"/>
        <rFont val="微軟正黑體"/>
        <family val="2"/>
        <charset val="136"/>
      </rPr>
      <t>千立方公尺，達成</t>
    </r>
    <phoneticPr fontId="6" type="noConversion"/>
  </si>
  <si>
    <r>
      <t xml:space="preserve">               </t>
    </r>
    <r>
      <rPr>
        <sz val="10"/>
        <color theme="1"/>
        <rFont val="微軟正黑體"/>
        <family val="2"/>
        <charset val="136"/>
      </rPr>
      <t>率</t>
    </r>
    <r>
      <rPr>
        <sz val="10"/>
        <color theme="1"/>
        <rFont val="Times New Roman"/>
        <family val="1"/>
      </rPr>
      <t>102.02</t>
    </r>
    <r>
      <rPr>
        <sz val="10"/>
        <color theme="1"/>
        <rFont val="微軟正黑體"/>
        <family val="2"/>
        <charset val="136"/>
      </rPr>
      <t>％，本區處轄區近年來因大力推展觀光，</t>
    </r>
    <r>
      <rPr>
        <sz val="10"/>
        <color theme="1"/>
        <rFont val="Times New Roman"/>
        <family val="1"/>
      </rPr>
      <t xml:space="preserve"> </t>
    </r>
    <r>
      <rPr>
        <sz val="10"/>
        <color theme="1"/>
        <rFont val="微軟正黑體"/>
        <family val="2"/>
        <charset val="136"/>
      </rPr>
      <t>行政區域人口數及戶數開始小幅增加，雖用水戶數仍成長不易</t>
    </r>
    <phoneticPr fontId="6" type="noConversion"/>
  </si>
  <si>
    <r>
      <t xml:space="preserve">               </t>
    </r>
    <r>
      <rPr>
        <sz val="10"/>
        <color theme="1"/>
        <rFont val="微軟正黑體"/>
        <family val="2"/>
        <charset val="136"/>
      </rPr>
      <t>極發展觀光，蒞縣觀光人次仍有一定數量，故本處銷售水量仍尚能持續增加。</t>
    </r>
    <phoneticPr fontId="6" type="noConversion"/>
  </si>
  <si>
    <r>
      <t xml:space="preserve">          (1)</t>
    </r>
    <r>
      <rPr>
        <sz val="10"/>
        <color theme="1"/>
        <rFont val="微軟正黑體"/>
        <family val="2"/>
        <charset val="136"/>
      </rPr>
      <t>本年度廢水處理設備修護費預算</t>
    </r>
    <r>
      <rPr>
        <sz val="10"/>
        <color theme="1"/>
        <rFont val="Times New Roman"/>
        <family val="1"/>
      </rPr>
      <t>800</t>
    </r>
    <r>
      <rPr>
        <sz val="10"/>
        <color theme="1"/>
        <rFont val="微軟正黑體"/>
        <family val="2"/>
        <charset val="136"/>
      </rPr>
      <t>千元，主係設備故障減少，僅完成執行</t>
    </r>
    <r>
      <rPr>
        <sz val="10"/>
        <color theme="1"/>
        <rFont val="Times New Roman"/>
        <family val="1"/>
      </rPr>
      <t>133</t>
    </r>
    <r>
      <rPr>
        <sz val="10"/>
        <color theme="1"/>
        <rFont val="微軟正黑體"/>
        <family val="2"/>
        <charset val="136"/>
      </rPr>
      <t>千元，執行率</t>
    </r>
    <r>
      <rPr>
        <sz val="10"/>
        <color theme="1"/>
        <rFont val="Times New Roman"/>
        <family val="1"/>
      </rPr>
      <t>16.63</t>
    </r>
    <r>
      <rPr>
        <sz val="10"/>
        <color theme="1"/>
        <rFont val="微軟正黑體"/>
        <family val="2"/>
        <charset val="136"/>
      </rPr>
      <t>％。</t>
    </r>
    <phoneticPr fontId="6" type="noConversion"/>
  </si>
  <si>
    <r>
      <t xml:space="preserve">          (2)</t>
    </r>
    <r>
      <rPr>
        <sz val="10"/>
        <color theme="1"/>
        <rFont val="微軟正黑體"/>
        <family val="2"/>
        <charset val="136"/>
      </rPr>
      <t>本年度廢水處理場污泥清理預算</t>
    </r>
    <r>
      <rPr>
        <sz val="10"/>
        <color theme="1"/>
        <rFont val="Times New Roman"/>
        <family val="1"/>
      </rPr>
      <t>509</t>
    </r>
    <r>
      <rPr>
        <sz val="10"/>
        <color theme="1"/>
        <rFont val="微軟正黑體"/>
        <family val="2"/>
        <charset val="136"/>
      </rPr>
      <t>千元，已完成委外清理並執行</t>
    </r>
    <r>
      <rPr>
        <sz val="10"/>
        <color theme="1"/>
        <rFont val="Times New Roman"/>
        <family val="1"/>
      </rPr>
      <t>222</t>
    </r>
    <r>
      <rPr>
        <sz val="10"/>
        <color theme="1"/>
        <rFont val="微軟正黑體"/>
        <family val="2"/>
        <charset val="136"/>
      </rPr>
      <t>千元，執行率</t>
    </r>
    <r>
      <rPr>
        <sz val="10"/>
        <color theme="1"/>
        <rFont val="Times New Roman"/>
        <family val="1"/>
      </rPr>
      <t>43.56</t>
    </r>
    <r>
      <rPr>
        <sz val="10"/>
        <color theme="1"/>
        <rFont val="微軟正黑體"/>
        <family val="2"/>
        <charset val="136"/>
      </rPr>
      <t>％。</t>
    </r>
    <phoneticPr fontId="6" type="noConversion"/>
  </si>
  <si>
    <r>
      <t xml:space="preserve">          (3)</t>
    </r>
    <r>
      <rPr>
        <sz val="10"/>
        <color theme="1"/>
        <rFont val="微軟正黑體"/>
        <family val="2"/>
        <charset val="136"/>
      </rPr>
      <t>本年度廢水及污染案件檢測費預算</t>
    </r>
    <r>
      <rPr>
        <sz val="10"/>
        <color theme="1"/>
        <rFont val="Times New Roman"/>
        <family val="1"/>
      </rPr>
      <t>252</t>
    </r>
    <r>
      <rPr>
        <sz val="10"/>
        <color theme="1"/>
        <rFont val="微軟正黑體"/>
        <family val="2"/>
        <charset val="136"/>
      </rPr>
      <t>千元，已完成執行</t>
    </r>
    <r>
      <rPr>
        <sz val="10"/>
        <color theme="1"/>
        <rFont val="Times New Roman"/>
        <family val="1"/>
      </rPr>
      <t>172</t>
    </r>
    <r>
      <rPr>
        <sz val="10"/>
        <color theme="1"/>
        <rFont val="微軟正黑體"/>
        <family val="2"/>
        <charset val="136"/>
      </rPr>
      <t>千元，執行率</t>
    </r>
    <r>
      <rPr>
        <sz val="10"/>
        <color theme="1"/>
        <rFont val="Times New Roman"/>
        <family val="1"/>
      </rPr>
      <t>68.28</t>
    </r>
    <r>
      <rPr>
        <sz val="10"/>
        <color theme="1"/>
        <rFont val="微軟正黑體"/>
        <family val="2"/>
        <charset val="136"/>
      </rPr>
      <t>％。</t>
    </r>
    <phoneticPr fontId="6" type="noConversion"/>
  </si>
  <si>
    <r>
      <t xml:space="preserve">          (4)</t>
    </r>
    <r>
      <rPr>
        <sz val="10"/>
        <color theme="1"/>
        <rFont val="微軟正黑體"/>
        <family val="2"/>
        <charset val="136"/>
      </rPr>
      <t>本年度本處廢水及廢棄物處理訓練費編列預算</t>
    </r>
    <r>
      <rPr>
        <sz val="10"/>
        <color theme="1"/>
        <rFont val="Times New Roman"/>
        <family val="1"/>
      </rPr>
      <t>18</t>
    </r>
    <r>
      <rPr>
        <sz val="10"/>
        <color theme="1"/>
        <rFont val="微軟正黑體"/>
        <family val="2"/>
        <charset val="136"/>
      </rPr>
      <t>千元，實支數</t>
    </r>
    <r>
      <rPr>
        <sz val="10"/>
        <color theme="1"/>
        <rFont val="Times New Roman"/>
        <family val="1"/>
      </rPr>
      <t xml:space="preserve"> 0</t>
    </r>
    <r>
      <rPr>
        <sz val="10"/>
        <color theme="1"/>
        <rFont val="微軟正黑體"/>
        <family val="2"/>
        <charset val="136"/>
      </rPr>
      <t>元，本年度無送訓。</t>
    </r>
    <phoneticPr fontId="6" type="noConversion"/>
  </si>
  <si>
    <r>
      <t xml:space="preserve">          (5)</t>
    </r>
    <r>
      <rPr>
        <sz val="10"/>
        <color theme="1"/>
        <rFont val="微軟正黑體"/>
        <family val="2"/>
        <charset val="136"/>
      </rPr>
      <t>其他各項規費編列預算</t>
    </r>
    <r>
      <rPr>
        <sz val="10"/>
        <color theme="1"/>
        <rFont val="Times New Roman"/>
        <family val="1"/>
      </rPr>
      <t>0</t>
    </r>
    <r>
      <rPr>
        <sz val="10"/>
        <color theme="1"/>
        <rFont val="微軟正黑體"/>
        <family val="2"/>
        <charset val="136"/>
      </rPr>
      <t>千元，實支數</t>
    </r>
    <r>
      <rPr>
        <sz val="10"/>
        <color theme="1"/>
        <rFont val="Times New Roman"/>
        <family val="1"/>
      </rPr>
      <t>0</t>
    </r>
    <r>
      <rPr>
        <sz val="10"/>
        <color theme="1"/>
        <rFont val="微軟正黑體"/>
        <family val="2"/>
        <charset val="136"/>
      </rPr>
      <t>千元，本年度無台東縣環保局裁罰案件。</t>
    </r>
    <phoneticPr fontId="6" type="noConversion"/>
  </si>
  <si>
    <r>
      <t xml:space="preserve">              </t>
    </r>
    <r>
      <rPr>
        <sz val="10"/>
        <color theme="1"/>
        <rFont val="微軟正黑體"/>
        <family val="2"/>
        <charset val="136"/>
      </rPr>
      <t>監控改善小組，定期檢討，並提出積極作為管控及改善。目前本處已將改用氯化鐵，目前正逐漸取代</t>
    </r>
    <r>
      <rPr>
        <sz val="10"/>
        <color theme="1"/>
        <rFont val="Times New Roman"/>
        <family val="1"/>
      </rPr>
      <t>PAC</t>
    </r>
    <r>
      <rPr>
        <sz val="10"/>
        <color theme="1"/>
        <rFont val="微軟正黑體"/>
        <family val="2"/>
        <charset val="136"/>
      </rPr>
      <t>使用</t>
    </r>
    <phoneticPr fontId="6" type="noConversion"/>
  </si>
  <si>
    <t xml:space="preserve">              ，以降低含鋁量。</t>
    <phoneticPr fontId="6" type="noConversion"/>
  </si>
  <si>
    <r>
      <t xml:space="preserve">             1.</t>
    </r>
    <r>
      <rPr>
        <sz val="10"/>
        <color theme="1"/>
        <rFont val="微軟正黑體"/>
        <family val="2"/>
        <charset val="136"/>
      </rPr>
      <t>本處本年度預算員額</t>
    </r>
    <r>
      <rPr>
        <sz val="10"/>
        <color theme="1"/>
        <rFont val="Times New Roman"/>
        <family val="1"/>
      </rPr>
      <t>144</t>
    </r>
    <r>
      <rPr>
        <sz val="10"/>
        <color theme="1"/>
        <rFont val="微軟正黑體"/>
        <family val="2"/>
        <charset val="136"/>
      </rPr>
      <t>人，實際占缺人員</t>
    </r>
    <r>
      <rPr>
        <sz val="10"/>
        <color theme="1"/>
        <rFont val="Times New Roman"/>
        <family val="1"/>
      </rPr>
      <t>133</t>
    </r>
    <r>
      <rPr>
        <sz val="10"/>
        <color theme="1"/>
        <rFont val="微軟正黑體"/>
        <family val="2"/>
        <charset val="136"/>
      </rPr>
      <t>人（不包括總處及其他區處占缺者）。</t>
    </r>
    <phoneticPr fontId="6" type="noConversion"/>
  </si>
  <si>
    <r>
      <t xml:space="preserve">           (1)</t>
    </r>
    <r>
      <rPr>
        <sz val="10"/>
        <color theme="1"/>
        <rFont val="微軟正黑體"/>
        <family val="2"/>
        <charset val="136"/>
      </rPr>
      <t>本年度工程及管理諮詢服務費預算1</t>
    </r>
    <r>
      <rPr>
        <sz val="10"/>
        <color theme="1"/>
        <rFont val="Times New Roman"/>
        <family val="1"/>
      </rPr>
      <t>00</t>
    </r>
    <r>
      <rPr>
        <sz val="10"/>
        <color theme="1"/>
        <rFont val="微軟正黑體"/>
        <family val="2"/>
        <charset val="136"/>
      </rPr>
      <t>千元，實執行</t>
    </r>
    <r>
      <rPr>
        <sz val="10"/>
        <color theme="1"/>
        <rFont val="Times New Roman"/>
        <family val="1"/>
      </rPr>
      <t>81</t>
    </r>
    <r>
      <rPr>
        <sz val="10"/>
        <color theme="1"/>
        <rFont val="微軟正黑體"/>
        <family val="2"/>
        <charset val="136"/>
      </rPr>
      <t>千元，執行率</t>
    </r>
    <r>
      <rPr>
        <sz val="10"/>
        <color theme="1"/>
        <rFont val="Times New Roman"/>
        <family val="1"/>
      </rPr>
      <t>80.95</t>
    </r>
    <r>
      <rPr>
        <sz val="10"/>
        <color theme="1"/>
        <rFont val="微軟正黑體"/>
        <family val="2"/>
        <charset val="136"/>
      </rPr>
      <t>％。</t>
    </r>
    <phoneticPr fontId="6" type="noConversion"/>
  </si>
  <si>
    <r>
      <t xml:space="preserve">           (2)</t>
    </r>
    <r>
      <rPr>
        <sz val="10"/>
        <color theme="1"/>
        <rFont val="微軟正黑體"/>
        <family val="2"/>
        <charset val="136"/>
      </rPr>
      <t>本年度勞安及環保業務檢測費預算</t>
    </r>
    <r>
      <rPr>
        <sz val="10"/>
        <color theme="1"/>
        <rFont val="Times New Roman"/>
        <family val="1"/>
      </rPr>
      <t>72</t>
    </r>
    <r>
      <rPr>
        <sz val="10"/>
        <color theme="1"/>
        <rFont val="微軟正黑體"/>
        <family val="2"/>
        <charset val="136"/>
      </rPr>
      <t>千元，實際執行</t>
    </r>
    <r>
      <rPr>
        <sz val="10"/>
        <color theme="1"/>
        <rFont val="Times New Roman"/>
        <family val="1"/>
      </rPr>
      <t>498</t>
    </r>
    <r>
      <rPr>
        <sz val="10"/>
        <color theme="1"/>
        <rFont val="微軟正黑體"/>
        <family val="2"/>
        <charset val="136"/>
      </rPr>
      <t>千元，執行率</t>
    </r>
    <r>
      <rPr>
        <sz val="10"/>
        <color theme="1"/>
        <rFont val="Times New Roman"/>
        <family val="1"/>
      </rPr>
      <t>692.25</t>
    </r>
    <r>
      <rPr>
        <sz val="10"/>
        <color theme="1"/>
        <rFont val="微軟正黑體"/>
        <family val="2"/>
        <charset val="136"/>
      </rPr>
      <t>％。</t>
    </r>
    <phoneticPr fontId="6" type="noConversion"/>
  </si>
  <si>
    <r>
      <t xml:space="preserve">           (4)</t>
    </r>
    <r>
      <rPr>
        <sz val="10"/>
        <color theme="1"/>
        <rFont val="微軟正黑體"/>
        <family val="2"/>
        <charset val="136"/>
      </rPr>
      <t>資本支出之勞工安全衛生防護設備預算</t>
    </r>
    <r>
      <rPr>
        <sz val="10"/>
        <color theme="1"/>
        <rFont val="Times New Roman"/>
        <family val="1"/>
      </rPr>
      <t>60</t>
    </r>
    <r>
      <rPr>
        <sz val="10"/>
        <color theme="1"/>
        <rFont val="微軟正黑體"/>
        <family val="2"/>
        <charset val="136"/>
      </rPr>
      <t>千元，已執行</t>
    </r>
    <r>
      <rPr>
        <sz val="10"/>
        <color theme="1"/>
        <rFont val="Times New Roman"/>
        <family val="1"/>
      </rPr>
      <t>60</t>
    </r>
    <r>
      <rPr>
        <sz val="10"/>
        <color theme="1"/>
        <rFont val="微軟正黑體"/>
        <family val="2"/>
        <charset val="136"/>
      </rPr>
      <t>千元，執行率</t>
    </r>
    <r>
      <rPr>
        <sz val="10"/>
        <color theme="1"/>
        <rFont val="Times New Roman"/>
        <family val="1"/>
      </rPr>
      <t>100</t>
    </r>
    <r>
      <rPr>
        <sz val="10"/>
        <color theme="1"/>
        <rFont val="微軟正黑體"/>
        <family val="2"/>
        <charset val="136"/>
      </rPr>
      <t>％。</t>
    </r>
    <phoneticPr fontId="6" type="noConversion"/>
  </si>
  <si>
    <r>
      <t xml:space="preserve">           (3)</t>
    </r>
    <r>
      <rPr>
        <sz val="10"/>
        <color theme="1"/>
        <rFont val="微軟正黑體"/>
        <family val="2"/>
        <charset val="136"/>
      </rPr>
      <t>本年度勞安衛生用器具預算</t>
    </r>
    <r>
      <rPr>
        <sz val="10"/>
        <color theme="1"/>
        <rFont val="Times New Roman"/>
        <family val="1"/>
      </rPr>
      <t>164</t>
    </r>
    <r>
      <rPr>
        <sz val="10"/>
        <color theme="1"/>
        <rFont val="微軟正黑體"/>
        <family val="2"/>
        <charset val="136"/>
      </rPr>
      <t>千元，已執行</t>
    </r>
    <r>
      <rPr>
        <sz val="10"/>
        <color theme="1"/>
        <rFont val="Times New Roman"/>
        <family val="1"/>
      </rPr>
      <t>164</t>
    </r>
    <r>
      <rPr>
        <sz val="10"/>
        <color theme="1"/>
        <rFont val="微軟正黑體"/>
        <family val="2"/>
        <charset val="136"/>
      </rPr>
      <t>千元，執行率</t>
    </r>
    <r>
      <rPr>
        <sz val="10"/>
        <color theme="1"/>
        <rFont val="Times New Roman"/>
        <family val="1"/>
      </rPr>
      <t>100</t>
    </r>
    <r>
      <rPr>
        <sz val="10"/>
        <color theme="1"/>
        <rFont val="微軟正黑體"/>
        <family val="2"/>
        <charset val="136"/>
      </rPr>
      <t>％。</t>
    </r>
    <phoneticPr fontId="6" type="noConversion"/>
  </si>
  <si>
    <r>
      <t>(</t>
    </r>
    <r>
      <rPr>
        <sz val="9"/>
        <rFont val="標楷體"/>
        <family val="4"/>
        <charset val="136"/>
      </rPr>
      <t>註：本件拆除費用係拆除水母淨水場操作室樓上搭建之報廢鐵皮屋費用，金額</t>
    </r>
    <r>
      <rPr>
        <sz val="9"/>
        <rFont val="Times New Roman"/>
        <family val="1"/>
      </rPr>
      <t>51,000</t>
    </r>
    <r>
      <rPr>
        <sz val="9"/>
        <rFont val="標楷體"/>
        <family val="4"/>
        <charset val="136"/>
      </rPr>
      <t>千元。</t>
    </r>
    <r>
      <rPr>
        <sz val="9"/>
        <rFont val="Times New Roman"/>
        <family val="1"/>
      </rPr>
      <t>)</t>
    </r>
    <phoneticPr fontId="6" type="noConversion"/>
  </si>
  <si>
    <r>
      <t xml:space="preserve">            1.</t>
    </r>
    <r>
      <rPr>
        <sz val="10"/>
        <color theme="1"/>
        <rFont val="微軟正黑體"/>
        <family val="2"/>
        <charset val="136"/>
      </rPr>
      <t>本處積極建構各項管道傾聽民眾需求，本年度共辦理</t>
    </r>
    <r>
      <rPr>
        <sz val="10"/>
        <color theme="1"/>
        <rFont val="Times New Roman"/>
        <family val="1"/>
      </rPr>
      <t>4</t>
    </r>
    <r>
      <rPr>
        <sz val="10"/>
        <color theme="1"/>
        <rFont val="微軟正黑體"/>
        <family val="2"/>
        <charset val="136"/>
      </rPr>
      <t>場「台水與您有約活動」，主動發布新聞稿邀請民眾及村</t>
    </r>
    <phoneticPr fontId="6" type="noConversion"/>
  </si>
  <si>
    <r>
      <rPr>
        <sz val="10"/>
        <color theme="1"/>
        <rFont val="微軟正黑體"/>
        <family val="2"/>
        <charset val="136"/>
      </rPr>
      <t xml:space="preserve">               里長參加，共</t>
    </r>
    <r>
      <rPr>
        <sz val="10"/>
        <color theme="1"/>
        <rFont val="Times New Roman"/>
        <family val="1"/>
      </rPr>
      <t>51</t>
    </r>
    <r>
      <rPr>
        <sz val="10"/>
        <color theme="1"/>
        <rFont val="微軟正黑體"/>
        <family val="2"/>
        <charset val="136"/>
      </rPr>
      <t>位村里長及轄屬貴賓報名參加，以面對面溝通方式進行意見交流，</t>
    </r>
    <r>
      <rPr>
        <sz val="10"/>
        <color theme="1"/>
        <rFont val="Times New Roman"/>
        <family val="1"/>
      </rPr>
      <t>106</t>
    </r>
    <r>
      <rPr>
        <sz val="10"/>
        <color theme="1"/>
        <rFont val="微軟正黑體"/>
        <family val="2"/>
        <charset val="136"/>
      </rPr>
      <t>年度共提出</t>
    </r>
    <r>
      <rPr>
        <sz val="10"/>
        <color theme="1"/>
        <rFont val="Times New Roman"/>
        <family val="1"/>
      </rPr>
      <t>36</t>
    </r>
    <r>
      <rPr>
        <sz val="10"/>
        <color theme="1"/>
        <rFont val="微軟正黑體"/>
        <family val="2"/>
        <charset val="136"/>
      </rPr>
      <t>個提案，由</t>
    </r>
    <phoneticPr fontId="6" type="noConversion"/>
  </si>
  <si>
    <r>
      <t xml:space="preserve">               </t>
    </r>
    <r>
      <rPr>
        <sz val="10"/>
        <color theme="1"/>
        <rFont val="微軟正黑體"/>
        <family val="2"/>
        <charset val="136"/>
      </rPr>
      <t>處長率各單位主管直接聽取建言，以瞭解用戶需求並進一步加強服務，俾提升顧客滿意度。活動結束均發送</t>
    </r>
    <phoneticPr fontId="6" type="noConversion"/>
  </si>
  <si>
    <r>
      <t xml:space="preserve">            2.</t>
    </r>
    <r>
      <rPr>
        <sz val="10"/>
        <color theme="1"/>
        <rFont val="微軟正黑體"/>
        <family val="2"/>
        <charset val="136"/>
      </rPr>
      <t>本</t>
    </r>
    <r>
      <rPr>
        <sz val="10"/>
        <color theme="1"/>
        <rFont val="Times New Roman"/>
        <family val="1"/>
      </rPr>
      <t>(106)</t>
    </r>
    <r>
      <rPr>
        <sz val="10"/>
        <color theme="1"/>
        <rFont val="微軟正黑體"/>
        <family val="2"/>
        <charset val="136"/>
      </rPr>
      <t>年度國營會委託異視行行銷公司滿意度調查數據資料</t>
    </r>
    <r>
      <rPr>
        <sz val="10"/>
        <color theme="1"/>
        <rFont val="Times New Roman"/>
        <family val="1"/>
      </rPr>
      <t>(</t>
    </r>
    <r>
      <rPr>
        <sz val="10"/>
        <color theme="1"/>
        <rFont val="微軟正黑體"/>
        <family val="2"/>
        <charset val="136"/>
      </rPr>
      <t>含電話訪問及臨櫃面訪</t>
    </r>
    <r>
      <rPr>
        <sz val="10"/>
        <color theme="1"/>
        <rFont val="Times New Roman"/>
        <family val="1"/>
      </rPr>
      <t>)</t>
    </r>
    <r>
      <rPr>
        <sz val="10"/>
        <color theme="1"/>
        <rFont val="微軟正黑體"/>
        <family val="2"/>
        <charset val="136"/>
      </rPr>
      <t>，尚未評定公布。</t>
    </r>
    <phoneticPr fontId="6" type="noConversion"/>
  </si>
  <si>
    <r>
      <t xml:space="preserve">            3.</t>
    </r>
    <r>
      <rPr>
        <sz val="10"/>
        <color theme="1"/>
        <rFont val="微軟正黑體"/>
        <family val="2"/>
        <charset val="136"/>
      </rPr>
      <t>本處於</t>
    </r>
    <r>
      <rPr>
        <sz val="10"/>
        <color theme="1"/>
        <rFont val="Times New Roman"/>
        <family val="1"/>
      </rPr>
      <t>106</t>
    </r>
    <r>
      <rPr>
        <sz val="10"/>
        <color theme="1"/>
        <rFont val="微軟正黑體"/>
        <family val="2"/>
        <charset val="136"/>
      </rPr>
      <t>年</t>
    </r>
    <r>
      <rPr>
        <sz val="10"/>
        <color theme="1"/>
        <rFont val="Times New Roman"/>
        <family val="1"/>
      </rPr>
      <t>6</t>
    </r>
    <r>
      <rPr>
        <sz val="10"/>
        <color theme="1"/>
        <rFont val="微軟正黑體"/>
        <family val="2"/>
        <charset val="136"/>
      </rPr>
      <t>月</t>
    </r>
    <r>
      <rPr>
        <sz val="10"/>
        <color theme="1"/>
        <rFont val="Times New Roman"/>
        <family val="1"/>
      </rPr>
      <t>22</t>
    </r>
    <r>
      <rPr>
        <sz val="10"/>
        <color theme="1"/>
        <rFont val="微軟正黑體"/>
        <family val="2"/>
        <charset val="136"/>
      </rPr>
      <t>日辦理提升服務品質訓練講習會</t>
    </r>
    <r>
      <rPr>
        <sz val="10"/>
        <color theme="1"/>
        <rFont val="Times New Roman"/>
        <family val="1"/>
      </rPr>
      <t>1</t>
    </r>
    <r>
      <rPr>
        <sz val="10"/>
        <color theme="1"/>
        <rFont val="微軟正黑體"/>
        <family val="2"/>
        <charset val="136"/>
      </rPr>
      <t>場次，以加強員工樹立為民服務之正確觀念及高度服務熱</t>
    </r>
    <phoneticPr fontId="6" type="noConversion"/>
  </si>
  <si>
    <r>
      <t xml:space="preserve">               </t>
    </r>
    <r>
      <rPr>
        <sz val="10"/>
        <color theme="1"/>
        <rFont val="微軟正黑體"/>
        <family val="2"/>
        <charset val="136"/>
      </rPr>
      <t>忱，從落實為民服務工作方面，提升親民、利民、便民之服務品質，</t>
    </r>
    <r>
      <rPr>
        <sz val="10"/>
        <color theme="1"/>
        <rFont val="Times New Roman"/>
        <family val="1"/>
      </rPr>
      <t xml:space="preserve"> </t>
    </r>
    <r>
      <rPr>
        <sz val="10"/>
        <color theme="1"/>
        <rFont val="微軟正黑體"/>
        <family val="2"/>
        <charset val="136"/>
      </rPr>
      <t>維護民眾對本處之良</t>
    </r>
    <r>
      <rPr>
        <sz val="10"/>
        <color theme="1"/>
        <rFont val="Times New Roman"/>
        <family val="1"/>
      </rPr>
      <t xml:space="preserve"> </t>
    </r>
    <r>
      <rPr>
        <sz val="10"/>
        <color theme="1"/>
        <rFont val="微軟正黑體"/>
        <family val="2"/>
        <charset val="136"/>
      </rPr>
      <t>好印象，講習參訓</t>
    </r>
    <r>
      <rPr>
        <sz val="10"/>
        <color rgb="FFFF0000"/>
        <rFont val="Times New Roman"/>
        <family val="1"/>
      </rPr>
      <t/>
    </r>
    <phoneticPr fontId="6" type="noConversion"/>
  </si>
  <si>
    <r>
      <t xml:space="preserve">               80</t>
    </r>
    <r>
      <rPr>
        <sz val="10"/>
        <color theme="1"/>
        <rFont val="微軟正黑體"/>
        <family val="2"/>
        <charset val="136"/>
      </rPr>
      <t>人。</t>
    </r>
    <phoneticPr fontId="6" type="noConversion"/>
  </si>
  <si>
    <t>中 華 民 國  106  年度</t>
    <phoneticPr fontId="15" type="noConversion"/>
  </si>
  <si>
    <t>〈自 106 年 1 月 1 日起至 106 年 12 月 31 日止〉</t>
    <phoneticPr fontId="15" type="noConversion"/>
  </si>
  <si>
    <t>105.12.31
前已攤金額</t>
    <phoneticPr fontId="6" type="noConversion"/>
  </si>
  <si>
    <t>105.12.31
帳列餘額</t>
    <phoneticPr fontId="6" type="noConversion"/>
  </si>
  <si>
    <t>106年度
增加(減少)金額</t>
    <phoneticPr fontId="6" type="noConversion"/>
  </si>
  <si>
    <t>106年度
攤銷金額</t>
    <phoneticPr fontId="6" type="noConversion"/>
  </si>
  <si>
    <t>106.12.31
帳列餘額</t>
    <phoneticPr fontId="6" type="noConversion"/>
  </si>
  <si>
    <r>
      <t xml:space="preserve">               審定數比較，增減數超過</t>
    </r>
    <r>
      <rPr>
        <b/>
        <sz val="12"/>
        <color indexed="12"/>
        <rFont val="微軟正黑體"/>
        <family val="2"/>
        <charset val="136"/>
      </rPr>
      <t>100萬元且增減比率超過10％元</t>
    </r>
    <r>
      <rPr>
        <sz val="12"/>
        <rFont val="微軟正黑體"/>
        <family val="2"/>
        <charset val="136"/>
      </rPr>
      <t>者。※內部往來會計科目不必分析</t>
    </r>
    <phoneticPr fontId="5" type="noConversion"/>
  </si>
  <si>
    <r>
      <t xml:space="preserve">            2.應儘量詳實敘述造成增減科目變動之原因，避免過於簡略</t>
    </r>
    <r>
      <rPr>
        <b/>
        <sz val="12"/>
        <color indexed="12"/>
        <rFont val="微軟正黑體"/>
        <family val="2"/>
        <charset val="136"/>
      </rPr>
      <t>(不要只說明依…函號或某科目併</t>
    </r>
    <phoneticPr fontId="6" type="noConversion"/>
  </si>
  <si>
    <t xml:space="preserve">               決算辦理、某科目增加或減少所致)。</t>
    <phoneticPr fontId="5" type="noConversion"/>
  </si>
  <si>
    <r>
      <t xml:space="preserve">            3.增減原因說明之文字表達以</t>
    </r>
    <r>
      <rPr>
        <b/>
        <sz val="12"/>
        <color indexed="12"/>
        <rFont val="微軟正黑體"/>
        <family val="2"/>
        <charset val="136"/>
      </rPr>
      <t>千</t>
    </r>
    <r>
      <rPr>
        <sz val="12"/>
        <rFont val="微軟正黑體"/>
        <family val="2"/>
        <charset val="136"/>
      </rPr>
      <t>元為單位。</t>
    </r>
    <phoneticPr fontId="6" type="noConversion"/>
  </si>
  <si>
    <t>國楊塑膠股份有限公司違反採購法追繳押標金55萬元轉列催收款</t>
    <phoneticPr fontId="15" type="noConversion"/>
  </si>
  <si>
    <t xml:space="preserve">        (一)生產水量：由於漏水嚴重，供水量居高不下， 近年來本區處積極謀求改善，除加強檢修漏工作、汰換逾齡管線、</t>
  </si>
  <si>
    <t xml:space="preserve">               度預算319,098千元，實支數299,392千元，占可用預算數93.82％，節餘或停止支用數19,706千元， 計畫汰換管線   </t>
  </si>
  <si>
    <t xml:space="preserve">  　 (三)積極推動分區計量管網計畫、地理資訊系統建置計畫；加強檢修漏工作、汰換舊漏管線，以降低漏水率；加強汰</t>
  </si>
  <si>
    <t xml:space="preserve"> 　 　4.汰換逾齡管線：</t>
  </si>
  <si>
    <t xml:space="preserve">             106年度計畫汰換管線長度38,892公尺，其中管徑100mm長度共計有30,359 公尺、200mm 長度共計有8,533公尺。</t>
  </si>
  <si>
    <t xml:space="preserve">             另用戶外線計畫一併汰換長度共計10,355公尺。</t>
  </si>
  <si>
    <t xml:space="preserve">               計畫汰換管線38,892公尺。</t>
  </si>
  <si>
    <r>
      <t xml:space="preserve">               </t>
    </r>
    <r>
      <rPr>
        <sz val="10"/>
        <color theme="1"/>
        <rFont val="微軟正黑體"/>
        <family val="2"/>
        <charset val="136"/>
      </rPr>
      <t>量生產</t>
    </r>
    <r>
      <rPr>
        <sz val="10"/>
        <color theme="1"/>
        <rFont val="Times New Roman"/>
        <family val="1"/>
      </rPr>
      <t xml:space="preserve">102 </t>
    </r>
    <r>
      <rPr>
        <sz val="10"/>
        <color theme="1"/>
        <rFont val="微軟正黑體"/>
        <family val="2"/>
        <charset val="136"/>
      </rPr>
      <t>年度與</t>
    </r>
    <r>
      <rPr>
        <sz val="10"/>
        <color theme="1"/>
        <rFont val="Times New Roman"/>
        <family val="1"/>
      </rPr>
      <t>106</t>
    </r>
    <r>
      <rPr>
        <sz val="10"/>
        <color theme="1"/>
        <rFont val="微軟正黑體"/>
        <family val="2"/>
        <charset val="136"/>
      </rPr>
      <t>年度比較，雖成長率為</t>
    </r>
    <r>
      <rPr>
        <sz val="10"/>
        <color theme="1"/>
        <rFont val="Times New Roman"/>
        <family val="1"/>
      </rPr>
      <t xml:space="preserve">4.90 </t>
    </r>
    <r>
      <rPr>
        <sz val="10"/>
        <color theme="1"/>
        <rFont val="微軟正黑體"/>
        <family val="2"/>
        <charset val="136"/>
      </rPr>
      <t>％，但遠低於銷售水量</t>
    </r>
    <r>
      <rPr>
        <sz val="10"/>
        <color theme="1"/>
        <rFont val="Times New Roman"/>
        <family val="1"/>
      </rPr>
      <t xml:space="preserve"> 102 </t>
    </r>
    <r>
      <rPr>
        <sz val="10"/>
        <color theme="1"/>
        <rFont val="微軟正黑體"/>
        <family val="2"/>
        <charset val="136"/>
      </rPr>
      <t>年度與</t>
    </r>
    <r>
      <rPr>
        <sz val="10"/>
        <color theme="1"/>
        <rFont val="Times New Roman"/>
        <family val="1"/>
      </rPr>
      <t>106</t>
    </r>
    <r>
      <rPr>
        <sz val="10"/>
        <color theme="1"/>
        <rFont val="微軟正黑體"/>
        <family val="2"/>
        <charset val="136"/>
      </rPr>
      <t>年比較之成長率</t>
    </r>
    <r>
      <rPr>
        <sz val="10"/>
        <color theme="1"/>
        <rFont val="Times New Roman"/>
        <family val="1"/>
      </rPr>
      <t xml:space="preserve">11.58 </t>
    </r>
    <r>
      <rPr>
        <sz val="10"/>
        <color theme="1"/>
        <rFont val="微軟正黑體"/>
        <family val="2"/>
        <charset val="136"/>
      </rPr>
      <t>％。</t>
    </r>
    <phoneticPr fontId="6" type="noConversion"/>
  </si>
  <si>
    <r>
      <t xml:space="preserve">        (</t>
    </r>
    <r>
      <rPr>
        <sz val="10"/>
        <color indexed="8"/>
        <rFont val="微軟正黑體"/>
        <family val="2"/>
        <charset val="136"/>
      </rPr>
      <t>二</t>
    </r>
    <r>
      <rPr>
        <sz val="10"/>
        <color indexed="8"/>
        <rFont val="Times New Roman"/>
        <family val="1"/>
      </rPr>
      <t>)</t>
    </r>
    <r>
      <rPr>
        <sz val="10"/>
        <color indexed="8"/>
        <rFont val="微軟正黑體"/>
        <family val="2"/>
        <charset val="136"/>
      </rPr>
      <t>配合政府照顧偏遠地區居民政策，</t>
    </r>
    <r>
      <rPr>
        <sz val="10"/>
        <color indexed="8"/>
        <rFont val="Times New Roman"/>
        <family val="1"/>
      </rPr>
      <t xml:space="preserve"> </t>
    </r>
    <r>
      <rPr>
        <sz val="10"/>
        <color indexed="8"/>
        <rFont val="微軟正黑體"/>
        <family val="2"/>
        <charset val="136"/>
      </rPr>
      <t>本處持續改善無自來水地區供水及原住民地區飲用水</t>
    </r>
    <r>
      <rPr>
        <sz val="10"/>
        <color indexed="8"/>
        <rFont val="Times New Roman"/>
        <family val="1"/>
      </rPr>
      <t xml:space="preserve"> </t>
    </r>
    <r>
      <rPr>
        <sz val="10"/>
        <color indexed="8"/>
        <rFont val="微軟正黑體"/>
        <family val="2"/>
        <charset val="136"/>
      </rPr>
      <t>，</t>
    </r>
    <r>
      <rPr>
        <sz val="10"/>
        <color indexed="8"/>
        <rFont val="Times New Roman"/>
        <family val="1"/>
      </rPr>
      <t xml:space="preserve"> </t>
    </r>
    <r>
      <rPr>
        <sz val="10"/>
        <color indexed="8"/>
        <rFont val="微軟正黑體"/>
        <family val="2"/>
        <charset val="136"/>
      </rPr>
      <t>以提高偏遠地區區民</t>
    </r>
    <phoneticPr fontId="6" type="noConversion"/>
  </si>
  <si>
    <r>
      <t xml:space="preserve">              </t>
    </r>
    <r>
      <rPr>
        <sz val="10"/>
        <color theme="1"/>
        <rFont val="微軟正黑體"/>
        <family val="2"/>
        <charset val="136"/>
      </rPr>
      <t>「活動問卷調查表」供來賓填寫，</t>
    </r>
    <r>
      <rPr>
        <sz val="10"/>
        <color theme="1"/>
        <rFont val="Times New Roman"/>
        <family val="1"/>
      </rPr>
      <t>4</t>
    </r>
    <r>
      <rPr>
        <sz val="10"/>
        <color theme="1"/>
        <rFont val="微軟正黑體"/>
        <family val="2"/>
        <charset val="136"/>
      </rPr>
      <t>場次共計回收</t>
    </r>
    <r>
      <rPr>
        <sz val="10"/>
        <color theme="1"/>
        <rFont val="Times New Roman"/>
        <family val="1"/>
      </rPr>
      <t>51</t>
    </r>
    <r>
      <rPr>
        <sz val="10"/>
        <color theme="1"/>
        <rFont val="微軟正黑體"/>
        <family val="2"/>
        <charset val="136"/>
      </rPr>
      <t>份問卷，滿意度達</t>
    </r>
    <r>
      <rPr>
        <sz val="10"/>
        <color theme="1"/>
        <rFont val="Times New Roman"/>
        <family val="1"/>
      </rPr>
      <t>100%</t>
    </r>
    <r>
      <rPr>
        <sz val="10"/>
        <color theme="1"/>
        <rFont val="細明體"/>
        <family val="3"/>
        <charset val="136"/>
      </rPr>
      <t>。</t>
    </r>
    <r>
      <rPr>
        <sz val="10"/>
        <color theme="1"/>
        <rFont val="微軟正黑體"/>
        <family val="2"/>
        <charset val="136"/>
      </rPr>
      <t/>
    </r>
    <phoneticPr fontId="6" type="noConversion"/>
  </si>
  <si>
    <r>
      <t xml:space="preserve">         2.</t>
    </r>
    <r>
      <rPr>
        <sz val="10"/>
        <color theme="1"/>
        <rFont val="微軟正黑體"/>
        <family val="2"/>
        <charset val="136"/>
      </rPr>
      <t>本年度本處售水率為</t>
    </r>
    <r>
      <rPr>
        <sz val="10"/>
        <color theme="1"/>
        <rFont val="Times New Roman"/>
        <family val="1"/>
      </rPr>
      <t xml:space="preserve">65.13 </t>
    </r>
    <r>
      <rPr>
        <sz val="10"/>
        <color theme="1"/>
        <rFont val="微軟正黑體"/>
        <family val="2"/>
        <charset val="136"/>
      </rPr>
      <t>％，較上年同期</t>
    </r>
    <r>
      <rPr>
        <sz val="10"/>
        <color theme="1"/>
        <rFont val="Times New Roman"/>
        <family val="1"/>
      </rPr>
      <t xml:space="preserve"> 65.01</t>
    </r>
    <r>
      <rPr>
        <sz val="10"/>
        <color theme="1"/>
        <rFont val="微軟正黑體"/>
        <family val="2"/>
        <charset val="136"/>
      </rPr>
      <t xml:space="preserve">％增加 </t>
    </r>
    <r>
      <rPr>
        <sz val="10"/>
        <color theme="1"/>
        <rFont val="Times New Roman"/>
        <family val="1"/>
      </rPr>
      <t xml:space="preserve">0.12 </t>
    </r>
    <r>
      <rPr>
        <sz val="10"/>
        <color theme="1"/>
        <rFont val="微軟正黑體"/>
        <family val="2"/>
        <charset val="136"/>
      </rPr>
      <t>個百分點，雖近年來本區處積極謀求改善，除加強</t>
    </r>
    <phoneticPr fontId="6" type="noConversion"/>
  </si>
  <si>
    <r>
      <t xml:space="preserve">            </t>
    </r>
    <r>
      <rPr>
        <sz val="10"/>
        <color theme="1"/>
        <rFont val="微軟正黑體"/>
        <family val="2"/>
        <charset val="136"/>
      </rPr>
      <t>檢修漏工作、汰換逾齡管線、建置辦理分區計量管網，並陸續召開會議研議後續之改善計畫及重新檢討操作模</t>
    </r>
    <phoneticPr fontId="6" type="noConversion"/>
  </si>
  <si>
    <r>
      <t xml:space="preserve">            </t>
    </r>
    <r>
      <rPr>
        <sz val="10"/>
        <color theme="1"/>
        <rFont val="微軟正黑體"/>
        <family val="2"/>
        <charset val="136"/>
      </rPr>
      <t>式，並</t>
    </r>
    <r>
      <rPr>
        <sz val="10"/>
        <color theme="1"/>
        <rFont val="Times New Roman"/>
        <family val="1"/>
      </rPr>
      <t xml:space="preserve"> </t>
    </r>
    <r>
      <rPr>
        <sz val="10"/>
        <color theme="1"/>
        <rFont val="微軟正黑體"/>
        <family val="2"/>
        <charset val="136"/>
      </rPr>
      <t>成立小組管控，列管各項提升售水率作為，並期有效降低漏水率。</t>
    </r>
    <phoneticPr fontId="6" type="noConversion"/>
  </si>
  <si>
    <r>
      <t xml:space="preserve">               </t>
    </r>
    <r>
      <rPr>
        <sz val="10"/>
        <color indexed="8"/>
        <rFont val="微軟正黑體"/>
        <family val="2"/>
        <charset val="136"/>
      </rPr>
      <t>建置分區計量管網等措施外，</t>
    </r>
    <r>
      <rPr>
        <sz val="10"/>
        <color indexed="8"/>
        <rFont val="Times New Roman"/>
        <family val="1"/>
      </rPr>
      <t xml:space="preserve"> </t>
    </r>
    <r>
      <rPr>
        <sz val="10"/>
        <color indexed="8"/>
        <rFont val="微軟正黑體"/>
        <family val="2"/>
        <charset val="136"/>
      </rPr>
      <t>並有效進行水壓管理，穩定水量，</t>
    </r>
    <r>
      <rPr>
        <sz val="10"/>
        <color indexed="8"/>
        <rFont val="Times New Roman"/>
        <family val="1"/>
      </rPr>
      <t xml:space="preserve">  </t>
    </r>
    <r>
      <rPr>
        <sz val="10"/>
        <color indexed="8"/>
        <rFont val="微軟正黑體"/>
        <family val="2"/>
        <charset val="136"/>
      </rPr>
      <t>以減少破管漏水，</t>
    </r>
    <r>
      <rPr>
        <sz val="10"/>
        <color indexed="8"/>
        <rFont val="Times New Roman"/>
        <family val="1"/>
      </rPr>
      <t xml:space="preserve"> </t>
    </r>
    <r>
      <rPr>
        <sz val="10"/>
        <color indexed="8"/>
        <rFont val="微軟正黑體"/>
        <family val="2"/>
        <charset val="136"/>
      </rPr>
      <t>提升售水率，成效顯著。水</t>
    </r>
    <phoneticPr fontId="6" type="noConversion"/>
  </si>
  <si>
    <r>
      <t xml:space="preserve">              </t>
    </r>
    <r>
      <rPr>
        <sz val="10"/>
        <color theme="1"/>
        <rFont val="微軟正黑體"/>
        <family val="2"/>
        <charset val="136"/>
      </rPr>
      <t>率逐年提升，</t>
    </r>
    <r>
      <rPr>
        <sz val="10"/>
        <color theme="1"/>
        <rFont val="Times New Roman"/>
        <family val="1"/>
      </rPr>
      <t>102</t>
    </r>
    <r>
      <rPr>
        <sz val="10"/>
        <color theme="1"/>
        <rFont val="微軟正黑體"/>
        <family val="2"/>
        <charset val="136"/>
      </rPr>
      <t>年度</t>
    </r>
    <r>
      <rPr>
        <sz val="10"/>
        <color theme="1"/>
        <rFont val="Times New Roman"/>
        <family val="1"/>
      </rPr>
      <t>61.23</t>
    </r>
    <r>
      <rPr>
        <sz val="10"/>
        <color theme="1"/>
        <rFont val="微軟正黑體"/>
        <family val="2"/>
        <charset val="136"/>
      </rPr>
      <t>％，本</t>
    </r>
    <r>
      <rPr>
        <sz val="10"/>
        <color theme="1"/>
        <rFont val="Times New Roman"/>
        <family val="1"/>
      </rPr>
      <t>(106)</t>
    </r>
    <r>
      <rPr>
        <sz val="10"/>
        <color theme="1"/>
        <rFont val="微軟正黑體"/>
        <family val="2"/>
        <charset val="136"/>
      </rPr>
      <t>年底已提升至</t>
    </r>
    <r>
      <rPr>
        <sz val="10"/>
        <color theme="1"/>
        <rFont val="Times New Roman"/>
        <family val="1"/>
      </rPr>
      <t>65.13%</t>
    </r>
    <r>
      <rPr>
        <sz val="10"/>
        <color theme="1"/>
        <rFont val="微軟正黑體"/>
        <family val="2"/>
        <charset val="136"/>
      </rPr>
      <t>，提升</t>
    </r>
    <r>
      <rPr>
        <sz val="10"/>
        <color theme="1"/>
        <rFont val="Times New Roman"/>
        <family val="1"/>
      </rPr>
      <t>3.90</t>
    </r>
    <r>
      <rPr>
        <sz val="10"/>
        <color theme="1"/>
        <rFont val="微軟正黑體"/>
        <family val="2"/>
        <charset val="136"/>
      </rPr>
      <t>個百分點。</t>
    </r>
    <phoneticPr fontId="6" type="noConversion"/>
  </si>
  <si>
    <r>
      <t xml:space="preserve">            1.</t>
    </r>
    <r>
      <rPr>
        <sz val="10"/>
        <color theme="1"/>
        <rFont val="微軟正黑體"/>
        <family val="2"/>
        <charset val="136"/>
      </rPr>
      <t>本處本年度用人費預算</t>
    </r>
    <r>
      <rPr>
        <sz val="10"/>
        <color theme="1"/>
        <rFont val="Times New Roman"/>
        <family val="1"/>
      </rPr>
      <t>151,954</t>
    </r>
    <r>
      <rPr>
        <sz val="10"/>
        <color theme="1"/>
        <rFont val="微軟正黑體"/>
        <family val="2"/>
        <charset val="136"/>
      </rPr>
      <t>千元，因員額缺額及離退人</t>
    </r>
    <r>
      <rPr>
        <sz val="10"/>
        <color theme="1"/>
        <rFont val="Times New Roman"/>
        <family val="1"/>
      </rPr>
      <t xml:space="preserve"> </t>
    </r>
    <r>
      <rPr>
        <sz val="10"/>
        <color theme="1"/>
        <rFont val="微軟正黑體"/>
        <family val="2"/>
        <charset val="136"/>
      </rPr>
      <t>員尚未補實及新進人員敘薪較低，實支數</t>
    </r>
    <r>
      <rPr>
        <sz val="10"/>
        <color theme="1"/>
        <rFont val="Times New Roman"/>
        <family val="1"/>
      </rPr>
      <t>135,459</t>
    </r>
    <r>
      <rPr>
        <sz val="10"/>
        <color theme="1"/>
        <rFont val="微軟正黑體"/>
        <family val="2"/>
        <charset val="136"/>
      </rPr>
      <t>千</t>
    </r>
    <phoneticPr fontId="6" type="noConversion"/>
  </si>
  <si>
    <r>
      <t xml:space="preserve">               </t>
    </r>
    <r>
      <rPr>
        <sz val="10"/>
        <color theme="1"/>
        <rFont val="微軟正黑體"/>
        <family val="2"/>
        <charset val="136"/>
      </rPr>
      <t>元，減少</t>
    </r>
    <r>
      <rPr>
        <sz val="10"/>
        <color theme="1"/>
        <rFont val="Times New Roman"/>
        <family val="1"/>
      </rPr>
      <t xml:space="preserve">16,495 </t>
    </r>
    <r>
      <rPr>
        <sz val="10"/>
        <color theme="1"/>
        <rFont val="微軟正黑體"/>
        <family val="2"/>
        <charset val="136"/>
      </rPr>
      <t>千元</t>
    </r>
    <r>
      <rPr>
        <sz val="10"/>
        <color theme="1"/>
        <rFont val="Times New Roman"/>
        <family val="1"/>
      </rPr>
      <t xml:space="preserve"> </t>
    </r>
    <r>
      <rPr>
        <sz val="10"/>
        <color theme="1"/>
        <rFont val="微軟正黑體"/>
        <family val="2"/>
        <charset val="136"/>
      </rPr>
      <t>（</t>
    </r>
    <r>
      <rPr>
        <sz val="10"/>
        <color theme="1"/>
        <rFont val="Times New Roman"/>
        <family val="1"/>
      </rPr>
      <t>-10.86</t>
    </r>
    <r>
      <rPr>
        <sz val="10"/>
        <color theme="1"/>
        <rFont val="微軟正黑體"/>
        <family val="2"/>
        <charset val="136"/>
      </rPr>
      <t>％）</t>
    </r>
    <r>
      <rPr>
        <sz val="10"/>
        <color theme="1"/>
        <rFont val="新細明體"/>
        <family val="1"/>
        <charset val="136"/>
      </rPr>
      <t>；</t>
    </r>
    <r>
      <rPr>
        <sz val="10"/>
        <color theme="1"/>
        <rFont val="微軟正黑體"/>
        <family val="2"/>
        <charset val="136"/>
      </rPr>
      <t>超時加班費預算</t>
    </r>
    <r>
      <rPr>
        <sz val="10"/>
        <color theme="1"/>
        <rFont val="Times New Roman"/>
        <family val="1"/>
      </rPr>
      <t>470</t>
    </r>
    <r>
      <rPr>
        <sz val="10"/>
        <color theme="1"/>
        <rFont val="微軟正黑體"/>
        <family val="2"/>
        <charset val="136"/>
      </rPr>
      <t>千元，嚴控加班，除必要緊急，一律補休，實支</t>
    </r>
    <r>
      <rPr>
        <sz val="10"/>
        <color theme="1"/>
        <rFont val="Times New Roman"/>
        <family val="1"/>
      </rPr>
      <t>398</t>
    </r>
    <r>
      <rPr>
        <sz val="10"/>
        <color theme="1"/>
        <rFont val="微軟正黑體"/>
        <family val="2"/>
        <charset val="136"/>
      </rPr>
      <t>千</t>
    </r>
    <phoneticPr fontId="6" type="noConversion"/>
  </si>
  <si>
    <r>
      <t xml:space="preserve">               </t>
    </r>
    <r>
      <rPr>
        <sz val="10"/>
        <color theme="1"/>
        <rFont val="微軟正黑體"/>
        <family val="2"/>
        <charset val="136"/>
      </rPr>
      <t>元，</t>
    </r>
    <r>
      <rPr>
        <sz val="10"/>
        <color theme="1"/>
        <rFont val="Times New Roman"/>
        <family val="1"/>
      </rPr>
      <t xml:space="preserve"> </t>
    </r>
    <r>
      <rPr>
        <sz val="10"/>
        <color theme="1"/>
        <rFont val="微軟正黑體"/>
        <family val="2"/>
        <charset val="136"/>
      </rPr>
      <t>較預算數減少</t>
    </r>
    <r>
      <rPr>
        <sz val="10"/>
        <color theme="1"/>
        <rFont val="Times New Roman"/>
        <family val="1"/>
      </rPr>
      <t xml:space="preserve"> 72</t>
    </r>
    <r>
      <rPr>
        <sz val="10"/>
        <color theme="1"/>
        <rFont val="微軟正黑體"/>
        <family val="2"/>
        <charset val="136"/>
      </rPr>
      <t>千元</t>
    </r>
    <r>
      <rPr>
        <sz val="10"/>
        <color theme="1"/>
        <rFont val="Times New Roman"/>
        <family val="1"/>
      </rPr>
      <t xml:space="preserve"> </t>
    </r>
    <r>
      <rPr>
        <sz val="10"/>
        <color theme="1"/>
        <rFont val="微軟正黑體"/>
        <family val="2"/>
        <charset val="136"/>
      </rPr>
      <t>。</t>
    </r>
    <phoneticPr fontId="6" type="noConversion"/>
  </si>
  <si>
    <r>
      <t xml:space="preserve">            2.</t>
    </r>
    <r>
      <rPr>
        <sz val="10"/>
        <color theme="1"/>
        <rFont val="微軟正黑體"/>
        <family val="2"/>
        <charset val="136"/>
      </rPr>
      <t>本年度員工訓練編列預算</t>
    </r>
    <r>
      <rPr>
        <sz val="10"/>
        <color theme="1"/>
        <rFont val="Times New Roman"/>
        <family val="1"/>
      </rPr>
      <t xml:space="preserve">928 </t>
    </r>
    <r>
      <rPr>
        <sz val="10"/>
        <color theme="1"/>
        <rFont val="微軟正黑體"/>
        <family val="2"/>
        <charset val="136"/>
      </rPr>
      <t>千元，實支數</t>
    </r>
    <r>
      <rPr>
        <sz val="10"/>
        <color theme="1"/>
        <rFont val="Times New Roman"/>
        <family val="1"/>
      </rPr>
      <t xml:space="preserve"> 873 </t>
    </r>
    <r>
      <rPr>
        <sz val="10"/>
        <color theme="1"/>
        <rFont val="微軟正黑體"/>
        <family val="2"/>
        <charset val="136"/>
      </rPr>
      <t>千元。本處本年度派員參加各類在職訓練共計</t>
    </r>
    <r>
      <rPr>
        <sz val="10"/>
        <color theme="1"/>
        <rFont val="Times New Roman"/>
        <family val="1"/>
      </rPr>
      <t>1,517</t>
    </r>
    <r>
      <rPr>
        <sz val="10"/>
        <color theme="1"/>
        <rFont val="微軟正黑體"/>
        <family val="2"/>
        <charset val="136"/>
      </rPr>
      <t>人次參訓，</t>
    </r>
    <phoneticPr fontId="6" type="noConversion"/>
  </si>
  <si>
    <t xml:space="preserve">        (二)落實責任中心及健全內部控制制度：</t>
    <phoneticPr fontId="6" type="noConversion"/>
  </si>
  <si>
    <r>
      <t xml:space="preserve">            1.</t>
    </r>
    <r>
      <rPr>
        <sz val="10"/>
        <color indexed="8"/>
        <rFont val="微軟正黑體"/>
        <family val="2"/>
        <charset val="136"/>
      </rPr>
      <t>本處為落實責任中心，各項受考評項目均設專人管控，每兩個月召開一次檢討會，全區處各課、室及各所主管</t>
    </r>
    <phoneticPr fontId="6" type="noConversion"/>
  </si>
  <si>
    <r>
      <t xml:space="preserve">               </t>
    </r>
    <r>
      <rPr>
        <sz val="10"/>
        <color indexed="8"/>
        <rFont val="微軟正黑體"/>
        <family val="2"/>
        <charset val="136"/>
      </rPr>
      <t>均須與會，於會中針對各項受評項目評分並逐項檢討。</t>
    </r>
    <phoneticPr fontId="6" type="noConversion"/>
  </si>
  <si>
    <r>
      <t xml:space="preserve">            2.</t>
    </r>
    <r>
      <rPr>
        <sz val="10"/>
        <color indexed="8"/>
        <rFont val="微軟正黑體"/>
        <family val="2"/>
        <charset val="136"/>
      </rPr>
      <t>本處為健全內部控制制度，包括現金出納、保管品、營收專戶專款、物料盤點等，均按規定分定期及不定期由</t>
    </r>
    <phoneticPr fontId="6" type="noConversion"/>
  </si>
  <si>
    <r>
      <t xml:space="preserve">               </t>
    </r>
    <r>
      <rPr>
        <sz val="10"/>
        <color indexed="8"/>
        <rFont val="微軟正黑體"/>
        <family val="2"/>
        <charset val="136"/>
      </rPr>
      <t>業管單位及會計室查核管控。</t>
    </r>
    <phoneticPr fontId="6" type="noConversion"/>
  </si>
  <si>
    <r>
      <t xml:space="preserve">        (</t>
    </r>
    <r>
      <rPr>
        <sz val="10"/>
        <color indexed="8"/>
        <rFont val="微軟正黑體"/>
        <family val="2"/>
        <charset val="136"/>
      </rPr>
      <t>三</t>
    </r>
    <r>
      <rPr>
        <sz val="10"/>
        <color indexed="8"/>
        <rFont val="Times New Roman"/>
        <family val="1"/>
      </rPr>
      <t>)</t>
    </r>
    <r>
      <rPr>
        <sz val="10"/>
        <color indexed="8"/>
        <rFont val="微軟正黑體"/>
        <family val="2"/>
        <charset val="136"/>
      </rPr>
      <t>加強開源節流，推動資產活化，以達減少虧損目標：</t>
    </r>
    <phoneticPr fontId="6" type="noConversion"/>
  </si>
  <si>
    <r>
      <t xml:space="preserve">               </t>
    </r>
    <r>
      <rPr>
        <sz val="10"/>
        <color theme="1"/>
        <rFont val="微軟正黑體"/>
        <family val="2"/>
        <charset val="136"/>
      </rPr>
      <t>本處</t>
    </r>
    <r>
      <rPr>
        <sz val="10"/>
        <color theme="1"/>
        <rFont val="Times New Roman"/>
        <family val="1"/>
      </rPr>
      <t xml:space="preserve">  106 </t>
    </r>
    <r>
      <rPr>
        <sz val="10"/>
        <color theme="1"/>
        <rFont val="微軟正黑體"/>
        <family val="2"/>
        <charset val="136"/>
      </rPr>
      <t>年持續推動資產活化，</t>
    </r>
    <r>
      <rPr>
        <sz val="10"/>
        <color theme="1"/>
        <rFont val="Times New Roman"/>
        <family val="1"/>
      </rPr>
      <t xml:space="preserve"> </t>
    </r>
    <r>
      <rPr>
        <sz val="10"/>
        <color theme="1"/>
        <rFont val="微軟正黑體"/>
        <family val="2"/>
        <charset val="136"/>
      </rPr>
      <t>減少虧損，</t>
    </r>
    <r>
      <rPr>
        <sz val="10"/>
        <color theme="1"/>
        <rFont val="Times New Roman"/>
        <family val="1"/>
      </rPr>
      <t xml:space="preserve"> </t>
    </r>
    <r>
      <rPr>
        <sz val="10"/>
        <color theme="1"/>
        <rFont val="微軟正黑體"/>
        <family val="2"/>
        <charset val="136"/>
      </rPr>
      <t>辦理多件閒置資產出租標案，包括舊卑南服務所、舊東河</t>
    </r>
    <r>
      <rPr>
        <sz val="10"/>
        <color theme="1"/>
        <rFont val="Times New Roman"/>
        <family val="1"/>
      </rPr>
      <t xml:space="preserve"> </t>
    </r>
    <r>
      <rPr>
        <sz val="10"/>
        <color theme="1"/>
        <rFont val="微軟正黑體"/>
        <family val="2"/>
        <charset val="136"/>
      </rPr>
      <t>給水站、</t>
    </r>
    <phoneticPr fontId="6" type="noConversion"/>
  </si>
  <si>
    <r>
      <t xml:space="preserve">               </t>
    </r>
    <r>
      <rPr>
        <sz val="10"/>
        <color theme="1"/>
        <rFont val="微軟正黑體"/>
        <family val="2"/>
        <charset val="136"/>
      </rPr>
      <t>舊辦公室分層出租、及澱粉段多筆土地出租等，共計增加租賃收入</t>
    </r>
    <r>
      <rPr>
        <sz val="10"/>
        <color theme="1"/>
        <rFont val="Times New Roman"/>
        <family val="1"/>
      </rPr>
      <t>73</t>
    </r>
    <r>
      <rPr>
        <sz val="10"/>
        <color theme="1"/>
        <rFont val="微軟正黑體"/>
        <family val="2"/>
        <charset val="136"/>
      </rPr>
      <t>千元、投資性不動產收入</t>
    </r>
    <r>
      <rPr>
        <sz val="10"/>
        <color theme="1"/>
        <rFont val="Times New Roman"/>
        <family val="1"/>
      </rPr>
      <t>1,613</t>
    </r>
    <r>
      <rPr>
        <sz val="10"/>
        <color theme="1"/>
        <rFont val="微軟正黑體"/>
        <family val="2"/>
        <charset val="136"/>
      </rPr>
      <t>千元。</t>
    </r>
    <phoneticPr fontId="6" type="noConversion"/>
  </si>
  <si>
    <r>
      <t xml:space="preserve">               </t>
    </r>
    <r>
      <rPr>
        <sz val="10"/>
        <color theme="1"/>
        <rFont val="微軟正黑體"/>
        <family val="2"/>
        <charset val="136"/>
      </rPr>
      <t>練計有</t>
    </r>
    <r>
      <rPr>
        <sz val="10"/>
        <color theme="1"/>
        <rFont val="Times New Roman"/>
        <family val="1"/>
      </rPr>
      <t>637</t>
    </r>
    <r>
      <rPr>
        <sz val="10"/>
        <color theme="1"/>
        <rFont val="微軟正黑體"/>
        <family val="2"/>
        <charset val="136"/>
      </rPr>
      <t>人次參訓，訓練時數</t>
    </r>
    <r>
      <rPr>
        <sz val="10"/>
        <color theme="1"/>
        <rFont val="Times New Roman"/>
        <family val="1"/>
      </rPr>
      <t>5,792</t>
    </r>
    <r>
      <rPr>
        <sz val="10"/>
        <color theme="1"/>
        <rFont val="微軟正黑體"/>
        <family val="2"/>
        <charset val="136"/>
      </rPr>
      <t>小時；外單位專業在職訓練計有</t>
    </r>
    <r>
      <rPr>
        <sz val="10"/>
        <color theme="1"/>
        <rFont val="Times New Roman"/>
        <family val="1"/>
      </rPr>
      <t>78</t>
    </r>
    <r>
      <rPr>
        <sz val="10"/>
        <color theme="1"/>
        <rFont val="微軟正黑體"/>
        <family val="2"/>
        <charset val="136"/>
      </rPr>
      <t>人次，訓練時數</t>
    </r>
    <r>
      <rPr>
        <sz val="10"/>
        <color theme="1"/>
        <rFont val="Times New Roman"/>
        <family val="1"/>
      </rPr>
      <t>1,264</t>
    </r>
    <r>
      <rPr>
        <sz val="10"/>
        <color theme="1"/>
        <rFont val="微軟正黑體"/>
        <family val="2"/>
        <charset val="136"/>
      </rPr>
      <t>小時。</t>
    </r>
    <phoneticPr fontId="6" type="noConversion"/>
  </si>
  <si>
    <r>
      <t xml:space="preserve">               </t>
    </r>
    <r>
      <rPr>
        <sz val="10"/>
        <color theme="1"/>
        <rFont val="微軟正黑體"/>
        <family val="2"/>
        <charset val="136"/>
      </rPr>
      <t>訓練時數</t>
    </r>
    <r>
      <rPr>
        <sz val="10"/>
        <color theme="1"/>
        <rFont val="Times New Roman"/>
        <family val="1"/>
      </rPr>
      <t xml:space="preserve"> 11,373 </t>
    </r>
    <r>
      <rPr>
        <sz val="10"/>
        <color theme="1"/>
        <rFont val="微軟正黑體"/>
        <family val="2"/>
        <charset val="136"/>
      </rPr>
      <t>小時；其中區處自辦在職訓練計有</t>
    </r>
    <r>
      <rPr>
        <sz val="10"/>
        <color theme="1"/>
        <rFont val="Times New Roman"/>
        <family val="1"/>
      </rPr>
      <t>802</t>
    </r>
    <r>
      <rPr>
        <sz val="10"/>
        <color theme="1"/>
        <rFont val="微軟正黑體"/>
        <family val="2"/>
        <charset val="136"/>
      </rPr>
      <t>人</t>
    </r>
    <r>
      <rPr>
        <sz val="10"/>
        <color theme="1"/>
        <rFont val="Times New Roman"/>
        <family val="1"/>
      </rPr>
      <t xml:space="preserve"> </t>
    </r>
    <r>
      <rPr>
        <sz val="10"/>
        <color theme="1"/>
        <rFont val="微軟正黑體"/>
        <family val="2"/>
        <charset val="136"/>
      </rPr>
      <t xml:space="preserve">次參訓，訓練時數 </t>
    </r>
    <r>
      <rPr>
        <sz val="10"/>
        <color theme="1"/>
        <rFont val="Times New Roman"/>
        <family val="1"/>
      </rPr>
      <t xml:space="preserve">4,317  </t>
    </r>
    <r>
      <rPr>
        <sz val="10"/>
        <color theme="1"/>
        <rFont val="微軟正黑體"/>
        <family val="2"/>
        <charset val="136"/>
      </rPr>
      <t>小時；總處員訓中心在職訓</t>
    </r>
    <phoneticPr fontId="6" type="noConversion"/>
  </si>
  <si>
    <r>
      <t xml:space="preserve">        (</t>
    </r>
    <r>
      <rPr>
        <sz val="10"/>
        <color indexed="8"/>
        <rFont val="微軟正黑體"/>
        <family val="2"/>
        <charset val="136"/>
      </rPr>
      <t>一</t>
    </r>
    <r>
      <rPr>
        <sz val="10"/>
        <color indexed="8"/>
        <rFont val="Times New Roman"/>
        <family val="1"/>
      </rPr>
      <t>)</t>
    </r>
    <r>
      <rPr>
        <sz val="10"/>
        <color indexed="8"/>
        <rFont val="微軟正黑體"/>
        <family val="2"/>
        <charset val="136"/>
      </rPr>
      <t>配合政府開發水源、爭取水源，並積極自行開發區域性小型水源，以充裕自有水源，俾有效整合、運用水源，</t>
    </r>
    <phoneticPr fontId="6" type="noConversion"/>
  </si>
  <si>
    <r>
      <t xml:space="preserve">               </t>
    </r>
    <r>
      <rPr>
        <sz val="10"/>
        <color indexed="8"/>
        <rFont val="微軟正黑體"/>
        <family val="2"/>
        <charset val="136"/>
      </rPr>
      <t>辦理各項自來水工程計畫，以因應民生用水之需求：</t>
    </r>
    <phoneticPr fontId="6" type="noConversion"/>
  </si>
  <si>
    <r>
      <t xml:space="preserve">              </t>
    </r>
    <r>
      <rPr>
        <sz val="10"/>
        <color theme="1"/>
        <rFont val="微軟正黑體"/>
        <family val="2"/>
        <charset val="136"/>
      </rPr>
      <t>本年度本處辦理管網監控設備改善整合工程計</t>
    </r>
    <r>
      <rPr>
        <sz val="10"/>
        <color theme="1"/>
        <rFont val="Times New Roman"/>
        <family val="1"/>
      </rPr>
      <t>2</t>
    </r>
    <r>
      <rPr>
        <sz val="10"/>
        <color theme="1"/>
        <rFont val="微軟正黑體"/>
        <family val="2"/>
        <charset val="136"/>
      </rPr>
      <t>件，計編列預算金額</t>
    </r>
    <r>
      <rPr>
        <sz val="10"/>
        <color theme="1"/>
        <rFont val="Times New Roman"/>
        <family val="1"/>
      </rPr>
      <t xml:space="preserve">6,083 </t>
    </r>
    <r>
      <rPr>
        <sz val="10"/>
        <color theme="1"/>
        <rFont val="微軟正黑體"/>
        <family val="2"/>
        <charset val="136"/>
      </rPr>
      <t>千元，實支數</t>
    </r>
    <r>
      <rPr>
        <sz val="10"/>
        <color theme="1"/>
        <rFont val="Times New Roman"/>
        <family val="1"/>
      </rPr>
      <t xml:space="preserve">6,083 </t>
    </r>
    <r>
      <rPr>
        <sz val="10"/>
        <color theme="1"/>
        <rFont val="微軟正黑體"/>
        <family val="2"/>
        <charset val="136"/>
      </rPr>
      <t>千元，工程主係針</t>
    </r>
    <phoneticPr fontId="6" type="noConversion"/>
  </si>
  <si>
    <r>
      <t xml:space="preserve">              </t>
    </r>
    <r>
      <rPr>
        <sz val="10"/>
        <color theme="1"/>
        <rFont val="微軟正黑體"/>
        <family val="2"/>
        <charset val="136"/>
      </rPr>
      <t>對本處監控設備整合所需。</t>
    </r>
    <phoneticPr fontId="6" type="noConversion"/>
  </si>
  <si>
    <r>
      <t xml:space="preserve">               21,899 </t>
    </r>
    <r>
      <rPr>
        <sz val="10"/>
        <color indexed="8"/>
        <rFont val="微軟正黑體"/>
        <family val="2"/>
        <charset val="136"/>
      </rPr>
      <t>千元，實支數</t>
    </r>
    <r>
      <rPr>
        <sz val="10"/>
        <color indexed="8"/>
        <rFont val="Times New Roman"/>
        <family val="1"/>
      </rPr>
      <t xml:space="preserve">2,335 </t>
    </r>
    <r>
      <rPr>
        <sz val="10"/>
        <color indexed="8"/>
        <rFont val="微軟正黑體"/>
        <family val="2"/>
        <charset val="136"/>
      </rPr>
      <t>千元，保留案件</t>
    </r>
    <r>
      <rPr>
        <sz val="10"/>
        <color indexed="8"/>
        <rFont val="Times New Roman"/>
        <family val="1"/>
      </rPr>
      <t>8</t>
    </r>
    <r>
      <rPr>
        <sz val="10"/>
        <color indexed="8"/>
        <rFont val="微軟正黑體"/>
        <family val="2"/>
        <charset val="136"/>
      </rPr>
      <t>件，保留金額</t>
    </r>
    <r>
      <rPr>
        <sz val="10"/>
        <color indexed="8"/>
        <rFont val="Times New Roman"/>
        <family val="1"/>
      </rPr>
      <t>14,515</t>
    </r>
    <r>
      <rPr>
        <sz val="10"/>
        <color indexed="8"/>
        <rFont val="微軟正黑體"/>
        <family val="2"/>
        <charset val="136"/>
      </rPr>
      <t>千元，</t>
    </r>
    <r>
      <rPr>
        <sz val="10"/>
        <color indexed="8"/>
        <rFont val="Times New Roman"/>
        <family val="1"/>
      </rPr>
      <t xml:space="preserve"> </t>
    </r>
    <r>
      <rPr>
        <sz val="10"/>
        <color indexed="8"/>
        <rFont val="微軟正黑體"/>
        <family val="2"/>
        <charset val="136"/>
      </rPr>
      <t>節餘或停止支用數</t>
    </r>
    <r>
      <rPr>
        <sz val="10"/>
        <color indexed="8"/>
        <rFont val="Times New Roman"/>
        <family val="1"/>
      </rPr>
      <t>5,049</t>
    </r>
    <r>
      <rPr>
        <sz val="10"/>
        <color indexed="8"/>
        <rFont val="微軟正黑體"/>
        <family val="2"/>
        <charset val="136"/>
      </rPr>
      <t>千元，已完成發</t>
    </r>
    <phoneticPr fontId="6" type="noConversion"/>
  </si>
  <si>
    <r>
      <t xml:space="preserve">               </t>
    </r>
    <r>
      <rPr>
        <sz val="10"/>
        <color indexed="8"/>
        <rFont val="微軟正黑體"/>
        <family val="2"/>
        <charset val="136"/>
      </rPr>
      <t>包，刻正施作中。</t>
    </r>
    <phoneticPr fontId="6" type="noConversion"/>
  </si>
  <si>
    <r>
      <t xml:space="preserve">            </t>
    </r>
    <r>
      <rPr>
        <sz val="10"/>
        <color theme="1"/>
        <rFont val="微軟正黑體"/>
        <family val="2"/>
        <charset val="136"/>
      </rPr>
      <t>汛期及重要連假（如春節</t>
    </r>
    <r>
      <rPr>
        <sz val="10"/>
        <color theme="1"/>
        <rFont val="Times New Roman"/>
        <family val="1"/>
      </rPr>
      <t xml:space="preserve"> </t>
    </r>
    <r>
      <rPr>
        <sz val="10"/>
        <color theme="1"/>
        <rFont val="微軟正黑體"/>
        <family val="2"/>
        <charset val="136"/>
      </rPr>
      <t>）前，本處均依規定訂立緊急應變計畫，並責成各所實際演練，熟悉各項處置作為，</t>
    </r>
    <phoneticPr fontId="6" type="noConversion"/>
  </si>
  <si>
    <r>
      <t xml:space="preserve">             </t>
    </r>
    <r>
      <rPr>
        <sz val="10"/>
        <color theme="1"/>
        <rFont val="微軟正黑體"/>
        <family val="2"/>
        <charset val="136"/>
      </rPr>
      <t>以防止災害擴大，降低缺水影響範圍，確保供水品質。本年度演練</t>
    </r>
    <r>
      <rPr>
        <sz val="10"/>
        <color theme="1"/>
        <rFont val="Times New Roman"/>
        <family val="1"/>
      </rPr>
      <t>4</t>
    </r>
    <r>
      <rPr>
        <sz val="10"/>
        <color theme="1"/>
        <rFont val="微軟正黑體"/>
        <family val="2"/>
        <charset val="136"/>
      </rPr>
      <t>場次，參演人次</t>
    </r>
    <r>
      <rPr>
        <sz val="10"/>
        <color theme="1"/>
        <rFont val="Times New Roman"/>
        <family val="1"/>
      </rPr>
      <t>32</t>
    </r>
    <r>
      <rPr>
        <sz val="10"/>
        <color theme="1"/>
        <rFont val="微軟正黑體"/>
        <family val="2"/>
        <charset val="136"/>
      </rPr>
      <t>人次。</t>
    </r>
    <phoneticPr fontId="6" type="noConversion"/>
  </si>
  <si>
    <r>
      <t xml:space="preserve">               </t>
    </r>
    <r>
      <rPr>
        <sz val="10"/>
        <color theme="1"/>
        <rFont val="微軟正黑體"/>
        <family val="2"/>
        <charset val="136"/>
      </rPr>
      <t>本處本年度實際生產水量</t>
    </r>
    <r>
      <rPr>
        <sz val="10"/>
        <color theme="1"/>
        <rFont val="Times New Roman"/>
        <family val="1"/>
      </rPr>
      <t xml:space="preserve"> 27,832 </t>
    </r>
    <r>
      <rPr>
        <sz val="10"/>
        <color theme="1"/>
        <rFont val="微軟正黑體"/>
        <family val="2"/>
        <charset val="136"/>
      </rPr>
      <t>千立方公尺，較預算目標數</t>
    </r>
    <r>
      <rPr>
        <sz val="10"/>
        <color theme="1"/>
        <rFont val="Times New Roman"/>
        <family val="1"/>
      </rPr>
      <t xml:space="preserve"> 26,396</t>
    </r>
    <r>
      <rPr>
        <sz val="10"/>
        <color theme="1"/>
        <rFont val="微軟正黑體"/>
        <family val="2"/>
        <charset val="136"/>
      </rPr>
      <t>千立方公尺，增加</t>
    </r>
    <r>
      <rPr>
        <sz val="10"/>
        <color theme="1"/>
        <rFont val="Times New Roman"/>
        <family val="1"/>
      </rPr>
      <t xml:space="preserve"> 1,436</t>
    </r>
    <r>
      <rPr>
        <sz val="10"/>
        <color theme="1"/>
        <rFont val="微軟正黑體"/>
        <family val="2"/>
        <charset val="136"/>
      </rPr>
      <t>千立方公尺，達成率</t>
    </r>
    <phoneticPr fontId="6" type="noConversion"/>
  </si>
  <si>
    <r>
      <t xml:space="preserve">               </t>
    </r>
    <r>
      <rPr>
        <sz val="10"/>
        <color theme="1"/>
        <rFont val="微軟正黑體"/>
        <family val="2"/>
        <charset val="136"/>
      </rPr>
      <t>為</t>
    </r>
    <r>
      <rPr>
        <sz val="10"/>
        <color theme="1"/>
        <rFont val="Times New Roman"/>
        <family val="1"/>
      </rPr>
      <t xml:space="preserve">105.44 </t>
    </r>
    <r>
      <rPr>
        <sz val="10"/>
        <color theme="1"/>
        <rFont val="微軟正黑體"/>
        <family val="2"/>
        <charset val="136"/>
      </rPr>
      <t>％，主係因本年度售水量增加造成供水量增加，</t>
    </r>
    <r>
      <rPr>
        <sz val="10"/>
        <color theme="1"/>
        <rFont val="Times New Roman"/>
        <family val="1"/>
      </rPr>
      <t xml:space="preserve"> </t>
    </r>
    <r>
      <rPr>
        <sz val="10"/>
        <color theme="1"/>
        <rFont val="微軟正黑體"/>
        <family val="2"/>
        <charset val="136"/>
      </rPr>
      <t>管網漏水雖已随汰換管線逐步改善，惟仍有很大進步</t>
    </r>
    <phoneticPr fontId="6" type="noConversion"/>
  </si>
  <si>
    <r>
      <t xml:space="preserve">               </t>
    </r>
    <r>
      <rPr>
        <sz val="10"/>
        <color theme="1"/>
        <rFont val="細明體"/>
        <family val="3"/>
        <charset val="136"/>
      </rPr>
      <t>空間。惟近年來本區處仍積極謀求改善，除加強檢修漏工作、汰換逾齡管線、建置辦理分區計量管網外</t>
    </r>
    <phoneticPr fontId="6" type="noConversion"/>
  </si>
  <si>
    <r>
      <t xml:space="preserve">               </t>
    </r>
    <r>
      <rPr>
        <sz val="10"/>
        <color theme="1"/>
        <rFont val="微軟正黑體"/>
        <family val="2"/>
        <charset val="136"/>
      </rPr>
      <t>，陸續召開會議研議改善計畫及檢討操作模式，並成立小組管控，列管各項提升售水率作為，有效降低漏水率。</t>
    </r>
    <phoneticPr fontId="6" type="noConversion"/>
  </si>
  <si>
    <r>
      <t xml:space="preserve">              </t>
    </r>
    <r>
      <rPr>
        <sz val="10"/>
        <color theme="1"/>
        <rFont val="微軟正黑體"/>
        <family val="2"/>
        <charset val="136"/>
      </rPr>
      <t>為加強本處暨所屬廠所與鄰近地區之社區關係，</t>
    </r>
    <r>
      <rPr>
        <sz val="10"/>
        <color theme="1"/>
        <rFont val="Times New Roman"/>
        <family val="1"/>
      </rPr>
      <t xml:space="preserve"> </t>
    </r>
    <r>
      <rPr>
        <sz val="10"/>
        <color theme="1"/>
        <rFont val="微軟正黑體"/>
        <family val="2"/>
        <charset val="136"/>
      </rPr>
      <t>增進周圍居民福祉、</t>
    </r>
    <r>
      <rPr>
        <sz val="10"/>
        <color theme="1"/>
        <rFont val="Times New Roman"/>
        <family val="1"/>
      </rPr>
      <t xml:space="preserve"> </t>
    </r>
    <r>
      <rPr>
        <sz val="10"/>
        <color theme="1"/>
        <rFont val="微軟正黑體"/>
        <family val="2"/>
        <charset val="136"/>
      </rPr>
      <t>促進地方和諧及協助公益、弱勢團體，補</t>
    </r>
    <phoneticPr fontId="6" type="noConversion"/>
  </si>
  <si>
    <r>
      <t xml:space="preserve">              </t>
    </r>
    <r>
      <rPr>
        <sz val="10"/>
        <color theme="1"/>
        <rFont val="微軟正黑體"/>
        <family val="2"/>
        <charset val="136"/>
      </rPr>
      <t>助辦理宣導節約用水，藉以提升本公司企業形象，本年度共辦理睦鄰活動</t>
    </r>
    <r>
      <rPr>
        <sz val="10"/>
        <color theme="1"/>
        <rFont val="Times New Roman"/>
        <family val="1"/>
      </rPr>
      <t>10</t>
    </r>
    <r>
      <rPr>
        <sz val="10"/>
        <color theme="1"/>
        <rFont val="微軟正黑體"/>
        <family val="2"/>
        <charset val="136"/>
      </rPr>
      <t>件，計向總處增配預算</t>
    </r>
    <r>
      <rPr>
        <sz val="10"/>
        <color theme="1"/>
        <rFont val="Times New Roman"/>
        <family val="1"/>
      </rPr>
      <t>227</t>
    </r>
    <r>
      <rPr>
        <sz val="10"/>
        <color theme="1"/>
        <rFont val="微軟正黑體"/>
        <family val="2"/>
        <charset val="136"/>
      </rPr>
      <t>千元，順</t>
    </r>
    <phoneticPr fontId="6" type="noConversion"/>
  </si>
  <si>
    <r>
      <t xml:space="preserve">              </t>
    </r>
    <r>
      <rPr>
        <sz val="10"/>
        <color theme="1"/>
        <rFont val="微軟正黑體"/>
        <family val="2"/>
        <charset val="136"/>
      </rPr>
      <t>利達成睦鄰要求。</t>
    </r>
    <phoneticPr fontId="6" type="noConversion"/>
  </si>
  <si>
    <r>
      <t xml:space="preserve">           2.</t>
    </r>
    <r>
      <rPr>
        <sz val="10"/>
        <color theme="1"/>
        <rFont val="微軟正黑體"/>
        <family val="2"/>
        <charset val="136"/>
      </rPr>
      <t>地理資訊系統建置計畫：本年度本處聘用外包人員持續整理地理資訊系統數化資料，國土資訊委外數化實支</t>
    </r>
    <phoneticPr fontId="6" type="noConversion"/>
  </si>
  <si>
    <r>
      <t xml:space="preserve">              </t>
    </r>
    <r>
      <rPr>
        <sz val="10"/>
        <color theme="1"/>
        <rFont val="細明體"/>
        <family val="3"/>
        <charset val="136"/>
      </rPr>
      <t>數</t>
    </r>
    <r>
      <rPr>
        <sz val="10"/>
        <color theme="1"/>
        <rFont val="Times New Roman"/>
        <family val="1"/>
      </rPr>
      <t>626</t>
    </r>
    <r>
      <rPr>
        <sz val="10"/>
        <color theme="1"/>
        <rFont val="細明體"/>
        <family val="3"/>
        <charset val="136"/>
      </rPr>
      <t>千元</t>
    </r>
    <r>
      <rPr>
        <sz val="10"/>
        <color theme="1"/>
        <rFont val="微軟正黑體"/>
        <family val="2"/>
        <charset val="136"/>
      </rPr>
      <t>。</t>
    </r>
    <phoneticPr fontId="6" type="noConversion"/>
  </si>
  <si>
    <r>
      <t xml:space="preserve">               </t>
    </r>
    <r>
      <rPr>
        <sz val="10"/>
        <color theme="1"/>
        <rFont val="微軟正黑體"/>
        <family val="2"/>
        <charset val="136"/>
      </rPr>
      <t>本處為落實計畫管考及工程品管制度，提升工程及維修能力，本年度辦理契約及施工品質講習</t>
    </r>
    <r>
      <rPr>
        <sz val="10"/>
        <color theme="1"/>
        <rFont val="Times New Roman"/>
        <family val="1"/>
      </rPr>
      <t>3</t>
    </r>
    <r>
      <rPr>
        <sz val="10"/>
        <color theme="1"/>
        <rFont val="微軟正黑體"/>
        <family val="2"/>
        <charset val="136"/>
      </rPr>
      <t>次，參訓</t>
    </r>
    <r>
      <rPr>
        <sz val="10"/>
        <color theme="1"/>
        <rFont val="Times New Roman"/>
        <family val="1"/>
      </rPr>
      <t>117</t>
    </r>
    <r>
      <rPr>
        <sz val="10"/>
        <color theme="1"/>
        <rFont val="微軟正黑體"/>
        <family val="2"/>
        <charset val="136"/>
      </rPr>
      <t>人</t>
    </r>
    <phoneticPr fontId="6" type="noConversion"/>
  </si>
  <si>
    <r>
      <t xml:space="preserve">               </t>
    </r>
    <r>
      <rPr>
        <sz val="10"/>
        <color theme="1"/>
        <rFont val="微軟正黑體"/>
        <family val="2"/>
        <charset val="136"/>
      </rPr>
      <t>次，訓練時數達</t>
    </r>
    <r>
      <rPr>
        <sz val="10"/>
        <color theme="1"/>
        <rFont val="Times New Roman"/>
        <family val="1"/>
      </rPr>
      <t xml:space="preserve"> 445</t>
    </r>
    <r>
      <rPr>
        <sz val="10"/>
        <color theme="1"/>
        <rFont val="微軟正黑體"/>
        <family val="2"/>
        <charset val="136"/>
      </rPr>
      <t>小時，對工程品管制度、工程及維修能力具助益。</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</si>
</sst>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_-;\-* #,##0.00_-;_-* &quot;-&quot;??_-;_-@_-"/>
    <numFmt numFmtId="176" formatCode="_(* #,##0_);_(* \(#,##0\);_(* &quot;-&quot;_);_(@_)"/>
    <numFmt numFmtId="177" formatCode="_(* #,##0.00_);_(* \(#,##0.00\);_(* &quot;-&quot;??_);_(@_)"/>
    <numFmt numFmtId="178" formatCode="#,##0.00_ "/>
    <numFmt numFmtId="179" formatCode="#,##0_ "/>
    <numFmt numFmtId="180" formatCode="0.00_ "/>
    <numFmt numFmtId="181" formatCode="#,##0_);[Red]\(#,##0\)"/>
    <numFmt numFmtId="182" formatCode="#,##0.00_);[Red]\(#,##0.00\)"/>
    <numFmt numFmtId="183" formatCode="\ #,##0;\ \-#,##0;_-* &quot;-&quot;??_-;_-@_-"/>
    <numFmt numFmtId="184" formatCode="\ #,##0.00;\ \-#,##0.00;_-* &quot;-&quot;??_-;_-@_-"/>
    <numFmt numFmtId="185" formatCode="#,##0.00_ ;[Red]\-#,##0.00\ "/>
    <numFmt numFmtId="186" formatCode="0_ "/>
    <numFmt numFmtId="187" formatCode="#,##0_ ;[Red]\-#,##0\ "/>
    <numFmt numFmtId="188" formatCode="#,##0.0;[Red]\-#,##0.0"/>
    <numFmt numFmtId="189" formatCode="#,##0.0_ ;[Red]\-#,##0.0\ "/>
    <numFmt numFmtId="190" formatCode="#,##0.00000000_ ;[Red]\-#,##0.00000000\ "/>
  </numFmts>
  <fonts count="106">
    <font>
      <sz val="12"/>
      <name val="Times New Roman"/>
      <family val="1"/>
    </font>
    <font>
      <b/>
      <sz val="12"/>
      <name val="Times New Roman"/>
      <family val="1"/>
    </font>
    <font>
      <sz val="12"/>
      <name val="Times New Roman"/>
      <family val="1"/>
    </font>
    <font>
      <sz val="14"/>
      <name val="Times New Roman"/>
      <family val="1"/>
    </font>
    <font>
      <sz val="8"/>
      <name val="Times New Roman"/>
      <family val="1"/>
    </font>
    <font>
      <sz val="9"/>
      <name val="新細明體"/>
      <family val="1"/>
      <charset val="136"/>
    </font>
    <font>
      <sz val="9"/>
      <name val="細明體"/>
      <family val="3"/>
      <charset val="136"/>
    </font>
    <font>
      <sz val="12"/>
      <name val="細明體"/>
      <family val="3"/>
      <charset val="136"/>
    </font>
    <font>
      <sz val="14"/>
      <name val="標楷體"/>
      <family val="4"/>
      <charset val="136"/>
    </font>
    <font>
      <sz val="12"/>
      <name val="標楷體"/>
      <family val="4"/>
      <charset val="136"/>
    </font>
    <font>
      <b/>
      <sz val="16"/>
      <name val="標楷體"/>
      <family val="4"/>
      <charset val="136"/>
    </font>
    <font>
      <b/>
      <sz val="14"/>
      <name val="標楷體"/>
      <family val="4"/>
      <charset val="136"/>
    </font>
    <font>
      <sz val="11"/>
      <name val="標楷體"/>
      <family val="4"/>
      <charset val="136"/>
    </font>
    <font>
      <b/>
      <sz val="12"/>
      <name val="標楷體"/>
      <family val="4"/>
      <charset val="136"/>
    </font>
    <font>
      <sz val="10"/>
      <name val="標楷體"/>
      <family val="4"/>
      <charset val="136"/>
    </font>
    <font>
      <sz val="9"/>
      <name val="標楷體"/>
      <family val="4"/>
      <charset val="136"/>
    </font>
    <font>
      <b/>
      <sz val="20"/>
      <name val="標楷體"/>
      <family val="4"/>
      <charset val="136"/>
    </font>
    <font>
      <sz val="18"/>
      <name val="標楷體"/>
      <family val="4"/>
      <charset val="136"/>
    </font>
    <font>
      <sz val="16"/>
      <name val="標楷體"/>
      <family val="4"/>
      <charset val="136"/>
    </font>
    <font>
      <b/>
      <sz val="18"/>
      <name val="標楷體"/>
      <family val="4"/>
      <charset val="136"/>
    </font>
    <font>
      <b/>
      <sz val="48"/>
      <name val="標楷體"/>
      <family val="4"/>
      <charset val="136"/>
    </font>
    <font>
      <sz val="48"/>
      <name val="標楷體"/>
      <family val="4"/>
      <charset val="136"/>
    </font>
    <font>
      <b/>
      <u/>
      <sz val="14"/>
      <name val="標楷體"/>
      <family val="4"/>
      <charset val="136"/>
    </font>
    <font>
      <b/>
      <u/>
      <sz val="18"/>
      <name val="標楷體"/>
      <family val="4"/>
      <charset val="136"/>
    </font>
    <font>
      <sz val="12"/>
      <name val="Times New Roman"/>
      <family val="1"/>
    </font>
    <font>
      <sz val="12"/>
      <name val="新細明體"/>
      <family val="1"/>
      <charset val="136"/>
    </font>
    <font>
      <b/>
      <sz val="11"/>
      <name val="標楷體"/>
      <family val="4"/>
      <charset val="136"/>
    </font>
    <font>
      <sz val="11"/>
      <name val="Times New Roman"/>
      <family val="1"/>
    </font>
    <font>
      <b/>
      <sz val="11"/>
      <name val="Times New Roman"/>
      <family val="1"/>
    </font>
    <font>
      <u/>
      <sz val="28"/>
      <name val="標楷體"/>
      <family val="4"/>
      <charset val="136"/>
    </font>
    <font>
      <sz val="25"/>
      <name val="標楷體"/>
      <family val="4"/>
      <charset val="136"/>
    </font>
    <font>
      <b/>
      <sz val="10"/>
      <name val="標楷體"/>
      <family val="4"/>
      <charset val="136"/>
    </font>
    <font>
      <sz val="8"/>
      <name val="標楷體"/>
      <family val="4"/>
      <charset val="136"/>
    </font>
    <font>
      <u/>
      <sz val="12"/>
      <color indexed="10"/>
      <name val="標楷體"/>
      <family val="4"/>
      <charset val="136"/>
    </font>
    <font>
      <sz val="12"/>
      <color indexed="17"/>
      <name val="新細明體"/>
      <family val="1"/>
      <charset val="136"/>
    </font>
    <font>
      <sz val="12"/>
      <color indexed="20"/>
      <name val="新細明體"/>
      <family val="1"/>
      <charset val="136"/>
    </font>
    <font>
      <sz val="10"/>
      <name val="新細明體"/>
      <family val="1"/>
      <charset val="136"/>
    </font>
    <font>
      <sz val="11"/>
      <name val="細明體"/>
      <family val="3"/>
      <charset val="136"/>
    </font>
    <font>
      <sz val="12"/>
      <color indexed="12"/>
      <name val="標楷體"/>
      <family val="4"/>
      <charset val="136"/>
    </font>
    <font>
      <sz val="9"/>
      <name val="Times New Roman"/>
      <family val="1"/>
    </font>
    <font>
      <sz val="10"/>
      <name val="Times New Roman"/>
      <family val="1"/>
    </font>
    <font>
      <u/>
      <sz val="11"/>
      <color indexed="10"/>
      <name val="標楷體"/>
      <family val="4"/>
      <charset val="136"/>
    </font>
    <font>
      <sz val="12"/>
      <color indexed="8"/>
      <name val="標楷體"/>
      <family val="4"/>
      <charset val="136"/>
    </font>
    <font>
      <b/>
      <sz val="9"/>
      <name val="標楷體"/>
      <family val="4"/>
      <charset val="136"/>
    </font>
    <font>
      <b/>
      <sz val="9"/>
      <name val="Times New Roman"/>
      <family val="1"/>
    </font>
    <font>
      <b/>
      <sz val="10"/>
      <name val="Times New Roman"/>
      <family val="1"/>
    </font>
    <font>
      <u/>
      <sz val="11"/>
      <name val="標楷體"/>
      <family val="4"/>
      <charset val="136"/>
    </font>
    <font>
      <b/>
      <sz val="18"/>
      <name val="Times New Roman"/>
      <family val="1"/>
    </font>
    <font>
      <sz val="12"/>
      <color indexed="8"/>
      <name val="Times New Roman"/>
      <family val="1"/>
    </font>
    <font>
      <b/>
      <sz val="8"/>
      <name val="標楷體"/>
      <family val="4"/>
      <charset val="136"/>
    </font>
    <font>
      <sz val="8"/>
      <color indexed="8"/>
      <name val="標楷體"/>
      <family val="4"/>
      <charset val="136"/>
    </font>
    <font>
      <u/>
      <sz val="9"/>
      <color indexed="10"/>
      <name val="標楷體"/>
      <family val="4"/>
      <charset val="136"/>
    </font>
    <font>
      <u/>
      <sz val="10"/>
      <color indexed="8"/>
      <name val="標楷體"/>
      <family val="4"/>
      <charset val="136"/>
    </font>
    <font>
      <b/>
      <u/>
      <sz val="10"/>
      <color indexed="10"/>
      <name val="標楷體"/>
      <family val="4"/>
      <charset val="136"/>
    </font>
    <font>
      <sz val="10"/>
      <color indexed="8"/>
      <name val="Times New Roman"/>
      <family val="1"/>
    </font>
    <font>
      <sz val="14"/>
      <color indexed="8"/>
      <name val="標楷體"/>
      <family val="4"/>
      <charset val="136"/>
    </font>
    <font>
      <b/>
      <sz val="8"/>
      <color theme="1"/>
      <name val="Times New Roman"/>
      <family val="1"/>
    </font>
    <font>
      <sz val="8"/>
      <color theme="1"/>
      <name val="Times New Roman"/>
      <family val="1"/>
    </font>
    <font>
      <sz val="8"/>
      <color theme="1"/>
      <name val="標楷體"/>
      <family val="4"/>
      <charset val="136"/>
    </font>
    <font>
      <sz val="9"/>
      <color theme="1"/>
      <name val="標楷體"/>
      <family val="4"/>
      <charset val="136"/>
    </font>
    <font>
      <sz val="12"/>
      <color theme="1"/>
      <name val="標楷體"/>
      <family val="4"/>
      <charset val="136"/>
    </font>
    <font>
      <sz val="10"/>
      <color theme="1"/>
      <name val="Times New Roman"/>
      <family val="1"/>
    </font>
    <font>
      <sz val="10"/>
      <color theme="1"/>
      <name val="標楷體"/>
      <family val="4"/>
      <charset val="136"/>
    </font>
    <font>
      <sz val="10"/>
      <name val="細明體"/>
      <family val="3"/>
      <charset val="136"/>
    </font>
    <font>
      <sz val="8"/>
      <name val="細明體"/>
      <family val="3"/>
      <charset val="136"/>
    </font>
    <font>
      <sz val="9"/>
      <name val="微軟正黑體"/>
      <family val="2"/>
      <charset val="136"/>
    </font>
    <font>
      <sz val="10"/>
      <name val="微軟正黑體"/>
      <family val="2"/>
      <charset val="136"/>
    </font>
    <font>
      <sz val="9"/>
      <color theme="1"/>
      <name val="微軟正黑體"/>
      <family val="2"/>
      <charset val="136"/>
    </font>
    <font>
      <b/>
      <sz val="10"/>
      <color indexed="12"/>
      <name val="標楷體"/>
      <family val="4"/>
      <charset val="136"/>
    </font>
    <font>
      <b/>
      <sz val="10"/>
      <color indexed="10"/>
      <name val="標楷體"/>
      <family val="4"/>
      <charset val="136"/>
    </font>
    <font>
      <sz val="12"/>
      <name val="微軟正黑體"/>
      <family val="2"/>
      <charset val="136"/>
    </font>
    <font>
      <b/>
      <sz val="12"/>
      <color indexed="12"/>
      <name val="微軟正黑體"/>
      <family val="2"/>
      <charset val="136"/>
    </font>
    <font>
      <b/>
      <sz val="9"/>
      <name val="微軟正黑體"/>
      <family val="2"/>
      <charset val="136"/>
    </font>
    <font>
      <sz val="14"/>
      <name val="微軟正黑體"/>
      <family val="2"/>
      <charset val="136"/>
    </font>
    <font>
      <b/>
      <sz val="10"/>
      <name val="微軟正黑體"/>
      <family val="2"/>
      <charset val="136"/>
    </font>
    <font>
      <sz val="10"/>
      <color theme="1"/>
      <name val="微軟正黑體"/>
      <family val="2"/>
      <charset val="136"/>
    </font>
    <font>
      <sz val="10"/>
      <color indexed="8"/>
      <name val="微軟正黑體"/>
      <family val="2"/>
      <charset val="136"/>
    </font>
    <font>
      <sz val="11"/>
      <name val="微軟正黑體"/>
      <family val="2"/>
      <charset val="136"/>
    </font>
    <font>
      <sz val="10"/>
      <color theme="1"/>
      <name val="細明體"/>
      <family val="3"/>
      <charset val="136"/>
    </font>
    <font>
      <sz val="6"/>
      <name val="標楷體"/>
      <family val="4"/>
      <charset val="136"/>
    </font>
    <font>
      <b/>
      <sz val="12"/>
      <name val="細明體"/>
      <family val="3"/>
      <charset val="136"/>
    </font>
    <font>
      <b/>
      <sz val="9"/>
      <name val="新細明體"/>
      <family val="1"/>
      <charset val="136"/>
    </font>
    <font>
      <b/>
      <sz val="8"/>
      <name val="Times New Roman"/>
      <family val="1"/>
    </font>
    <font>
      <sz val="6"/>
      <name val="Times New Roman"/>
      <family val="1"/>
    </font>
    <font>
      <sz val="8"/>
      <name val="微軟正黑體"/>
      <family val="2"/>
      <charset val="136"/>
    </font>
    <font>
      <sz val="8.8000000000000007"/>
      <name val="微軟正黑體"/>
      <family val="2"/>
      <charset val="136"/>
    </font>
    <font>
      <b/>
      <sz val="10"/>
      <color indexed="12"/>
      <name val="微軟正黑體"/>
      <family val="2"/>
      <charset val="136"/>
    </font>
    <font>
      <b/>
      <sz val="10"/>
      <color indexed="10"/>
      <name val="微軟正黑體"/>
      <family val="2"/>
      <charset val="136"/>
    </font>
    <font>
      <sz val="12"/>
      <color indexed="10"/>
      <name val="標楷體"/>
      <family val="4"/>
      <charset val="136"/>
    </font>
    <font>
      <b/>
      <sz val="12"/>
      <color indexed="12"/>
      <name val="標楷體"/>
      <family val="4"/>
      <charset val="136"/>
    </font>
    <font>
      <sz val="12"/>
      <color rgb="FFFF0000"/>
      <name val="Times New Roman"/>
      <family val="1"/>
    </font>
    <font>
      <b/>
      <sz val="12"/>
      <color rgb="FFFF0000"/>
      <name val="Times New Roman"/>
      <family val="1"/>
    </font>
    <font>
      <sz val="10"/>
      <color theme="1"/>
      <name val="新細明體"/>
      <family val="1"/>
      <charset val="136"/>
    </font>
    <font>
      <sz val="10"/>
      <color rgb="FFFF0000"/>
      <name val="Times New Roman"/>
      <family val="1"/>
    </font>
    <font>
      <sz val="8.8000000000000007"/>
      <color theme="1"/>
      <name val="微軟正黑體"/>
      <family val="2"/>
      <charset val="136"/>
    </font>
    <font>
      <u/>
      <sz val="9"/>
      <name val="微軟正黑體"/>
      <family val="2"/>
      <charset val="136"/>
    </font>
    <font>
      <sz val="8.6"/>
      <color theme="1"/>
      <name val="微軟正黑體"/>
      <family val="2"/>
      <charset val="136"/>
    </font>
    <font>
      <sz val="8.4499999999999993"/>
      <color theme="1"/>
      <name val="微軟正黑體"/>
      <family val="2"/>
      <charset val="136"/>
    </font>
    <font>
      <sz val="10"/>
      <color indexed="10"/>
      <name val="微軟正黑體"/>
      <family val="2"/>
      <charset val="136"/>
    </font>
    <font>
      <sz val="10"/>
      <color indexed="10"/>
      <name val="標楷體"/>
      <family val="4"/>
      <charset val="136"/>
    </font>
    <font>
      <sz val="9"/>
      <color theme="1"/>
      <name val="Times New Roman"/>
      <family val="1"/>
    </font>
    <font>
      <sz val="8.8000000000000007"/>
      <name val="Times New Roman"/>
      <family val="1"/>
    </font>
    <font>
      <sz val="8.6"/>
      <name val="微軟正黑體"/>
      <family val="2"/>
      <charset val="136"/>
    </font>
    <font>
      <sz val="8.8000000000000007"/>
      <color theme="1"/>
      <name val="Times New Roman"/>
      <family val="1"/>
    </font>
    <font>
      <sz val="8.6"/>
      <color theme="1"/>
      <name val="Times New Roman"/>
      <family val="1"/>
    </font>
    <font>
      <sz val="12"/>
      <color indexed="12"/>
      <name val="Times New Roman"/>
      <family val="1"/>
    </font>
  </fonts>
  <fills count="6">
    <fill>
      <patternFill patternType="none"/>
    </fill>
    <fill>
      <patternFill patternType="gray125"/>
    </fill>
    <fill>
      <patternFill patternType="solid">
        <fgColor indexed="45"/>
      </patternFill>
    </fill>
    <fill>
      <patternFill patternType="solid">
        <fgColor indexed="42"/>
      </patternFill>
    </fill>
    <fill>
      <patternFill patternType="solid">
        <fgColor rgb="FFCCFFCC"/>
        <bgColor indexed="64"/>
      </patternFill>
    </fill>
    <fill>
      <patternFill patternType="solid">
        <fgColor indexed="42"/>
        <bgColor indexed="64"/>
      </patternFill>
    </fill>
  </fills>
  <borders count="38">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s>
  <cellStyleXfs count="33">
    <xf numFmtId="0" fontId="0" fillId="0" borderId="0"/>
    <xf numFmtId="0" fontId="25" fillId="0" borderId="0"/>
    <xf numFmtId="0" fontId="25" fillId="0" borderId="0">
      <alignment vertical="center"/>
    </xf>
    <xf numFmtId="0" fontId="14" fillId="0" borderId="0" applyNumberFormat="0" applyFill="0" applyBorder="0" applyAlignment="0" applyProtection="0"/>
    <xf numFmtId="0" fontId="25" fillId="0" borderId="0">
      <alignment vertical="center"/>
    </xf>
    <xf numFmtId="0" fontId="14" fillId="0" borderId="0" applyNumberFormat="0" applyFill="0" applyBorder="0" applyAlignment="0" applyProtection="0"/>
    <xf numFmtId="0" fontId="14" fillId="0" borderId="0" applyNumberFormat="0" applyFill="0" applyBorder="0" applyAlignment="0" applyProtection="0"/>
    <xf numFmtId="0" fontId="25" fillId="0" borderId="0"/>
    <xf numFmtId="0" fontId="2" fillId="0" borderId="0"/>
    <xf numFmtId="0" fontId="8" fillId="0" borderId="0"/>
    <xf numFmtId="0" fontId="2" fillId="0" borderId="0"/>
    <xf numFmtId="0" fontId="9" fillId="0" borderId="0"/>
    <xf numFmtId="0" fontId="9" fillId="0" borderId="0"/>
    <xf numFmtId="177" fontId="2" fillId="0" borderId="0" applyFont="0" applyFill="0" applyBorder="0" applyAlignment="0" applyProtection="0"/>
    <xf numFmtId="176" fontId="2" fillId="0" borderId="0" applyFont="0" applyFill="0" applyBorder="0" applyAlignment="0" applyProtection="0"/>
    <xf numFmtId="176" fontId="2" fillId="0" borderId="0" applyFont="0" applyFill="0" applyBorder="0" applyAlignment="0" applyProtection="0"/>
    <xf numFmtId="43" fontId="8" fillId="0" borderId="0" applyFont="0" applyFill="0" applyBorder="0" applyAlignment="0" applyProtection="0"/>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35" fillId="2" borderId="0" applyNumberFormat="0" applyBorder="0" applyAlignment="0" applyProtection="0">
      <alignment vertical="center"/>
    </xf>
    <xf numFmtId="0" fontId="35" fillId="2" borderId="0" applyNumberFormat="0" applyBorder="0" applyAlignment="0" applyProtection="0">
      <alignment vertical="center"/>
    </xf>
    <xf numFmtId="0" fontId="35" fillId="2" borderId="0" applyNumberFormat="0" applyBorder="0" applyAlignment="0" applyProtection="0">
      <alignment vertical="center"/>
    </xf>
    <xf numFmtId="0" fontId="35" fillId="2" borderId="0" applyNumberFormat="0" applyBorder="0" applyAlignment="0" applyProtection="0">
      <alignment vertical="center"/>
    </xf>
    <xf numFmtId="0" fontId="35" fillId="2" borderId="0" applyNumberFormat="0" applyBorder="0" applyAlignment="0" applyProtection="0">
      <alignment vertical="center"/>
    </xf>
    <xf numFmtId="0" fontId="35" fillId="2" borderId="0" applyNumberFormat="0" applyBorder="0" applyAlignment="0" applyProtection="0">
      <alignment vertical="center"/>
    </xf>
    <xf numFmtId="0" fontId="14" fillId="0" borderId="0" applyNumberFormat="0" applyFill="0" applyBorder="0" applyAlignment="0" applyProtection="0"/>
    <xf numFmtId="177" fontId="2" fillId="0" borderId="0" applyFont="0" applyFill="0" applyBorder="0" applyAlignment="0" applyProtection="0"/>
    <xf numFmtId="0" fontId="9" fillId="0" borderId="0"/>
    <xf numFmtId="43" fontId="25" fillId="0" borderId="0" applyFont="0" applyFill="0" applyBorder="0" applyAlignment="0" applyProtection="0">
      <alignment vertical="center"/>
    </xf>
  </cellStyleXfs>
  <cellXfs count="1021">
    <xf numFmtId="0" fontId="0" fillId="0" borderId="0" xfId="0"/>
    <xf numFmtId="0" fontId="0" fillId="0" borderId="0" xfId="0" applyBorder="1"/>
    <xf numFmtId="0" fontId="0" fillId="0" borderId="0" xfId="0" applyAlignment="1"/>
    <xf numFmtId="4" fontId="9" fillId="0" borderId="0" xfId="0" applyNumberFormat="1" applyFont="1" applyAlignment="1">
      <alignment horizontal="center" vertical="center"/>
    </xf>
    <xf numFmtId="4" fontId="13" fillId="0" borderId="0" xfId="0" applyNumberFormat="1" applyFont="1" applyAlignment="1">
      <alignment horizontal="center" vertical="center"/>
    </xf>
    <xf numFmtId="0" fontId="0" fillId="0" borderId="0" xfId="0" applyAlignment="1">
      <alignment horizontal="center"/>
    </xf>
    <xf numFmtId="0" fontId="9" fillId="0" borderId="0" xfId="0" applyFont="1"/>
    <xf numFmtId="176" fontId="9" fillId="0" borderId="0" xfId="14" applyFont="1" applyBorder="1" applyAlignment="1">
      <alignment vertical="center"/>
    </xf>
    <xf numFmtId="176" fontId="9" fillId="0" borderId="0" xfId="14" applyFont="1" applyAlignment="1">
      <alignment vertical="center"/>
    </xf>
    <xf numFmtId="0" fontId="10" fillId="0" borderId="0" xfId="0" applyFont="1"/>
    <xf numFmtId="4" fontId="9" fillId="0" borderId="0" xfId="12" applyNumberFormat="1" applyFont="1" applyAlignment="1">
      <alignment vertical="center"/>
    </xf>
    <xf numFmtId="178" fontId="7" fillId="0" borderId="0" xfId="0" applyNumberFormat="1" applyFont="1" applyAlignment="1">
      <alignment vertical="center"/>
    </xf>
    <xf numFmtId="178" fontId="9" fillId="0" borderId="0" xfId="0" applyNumberFormat="1" applyFont="1" applyAlignment="1">
      <alignment vertical="center"/>
    </xf>
    <xf numFmtId="49" fontId="12" fillId="0" borderId="0" xfId="0" applyNumberFormat="1" applyFont="1" applyAlignment="1">
      <alignment horizontal="center" vertical="center"/>
    </xf>
    <xf numFmtId="180" fontId="9" fillId="0" borderId="0" xfId="0" applyNumberFormat="1" applyFont="1" applyAlignment="1">
      <alignment vertical="center"/>
    </xf>
    <xf numFmtId="178" fontId="9" fillId="0" borderId="0" xfId="0" applyNumberFormat="1" applyFont="1" applyBorder="1" applyAlignment="1">
      <alignment vertical="center"/>
    </xf>
    <xf numFmtId="0" fontId="9" fillId="0" borderId="1" xfId="0" applyFont="1" applyBorder="1" applyAlignment="1">
      <alignment vertical="center"/>
    </xf>
    <xf numFmtId="0" fontId="9" fillId="0" borderId="0" xfId="0" applyFont="1" applyAlignment="1">
      <alignment vertical="center"/>
    </xf>
    <xf numFmtId="0" fontId="9" fillId="0" borderId="0" xfId="0" applyFont="1" applyAlignment="1">
      <alignment horizontal="centerContinuous" vertical="center"/>
    </xf>
    <xf numFmtId="0" fontId="21" fillId="0" borderId="0" xfId="0" applyFont="1" applyAlignment="1">
      <alignment horizontal="distributed" justifyLastLine="1"/>
    </xf>
    <xf numFmtId="0" fontId="10" fillId="0" borderId="0" xfId="0" applyFont="1" applyAlignment="1"/>
    <xf numFmtId="0" fontId="16" fillId="0" borderId="0" xfId="0" applyFont="1" applyAlignment="1"/>
    <xf numFmtId="0" fontId="19" fillId="0" borderId="0" xfId="0" applyFont="1" applyAlignment="1"/>
    <xf numFmtId="0" fontId="8" fillId="0" borderId="0" xfId="0" applyFont="1" applyAlignment="1">
      <alignment horizontal="left" vertical="center"/>
    </xf>
    <xf numFmtId="0" fontId="9" fillId="0" borderId="0" xfId="0" applyFont="1" applyBorder="1" applyAlignment="1">
      <alignment vertical="center"/>
    </xf>
    <xf numFmtId="0" fontId="9" fillId="0" borderId="4" xfId="0" applyFont="1" applyBorder="1" applyAlignment="1">
      <alignment horizontal="distributed" vertical="center" justifyLastLine="1"/>
    </xf>
    <xf numFmtId="0" fontId="9" fillId="0" borderId="1" xfId="0" applyFont="1" applyBorder="1" applyAlignment="1">
      <alignment horizontal="left" vertical="center"/>
    </xf>
    <xf numFmtId="0" fontId="9" fillId="0" borderId="2" xfId="0" applyFont="1" applyBorder="1" applyAlignment="1">
      <alignment horizontal="distributed" vertical="center" wrapText="1" justifyLastLine="1"/>
    </xf>
    <xf numFmtId="181" fontId="9" fillId="0" borderId="0" xfId="14" applyNumberFormat="1" applyFont="1" applyAlignment="1">
      <alignment vertical="center"/>
    </xf>
    <xf numFmtId="181" fontId="13" fillId="0" borderId="0" xfId="14" applyNumberFormat="1" applyFont="1" applyAlignment="1">
      <alignment vertical="center"/>
    </xf>
    <xf numFmtId="176" fontId="15" fillId="0" borderId="0" xfId="14" applyFont="1" applyAlignment="1">
      <alignment vertical="center"/>
    </xf>
    <xf numFmtId="0" fontId="9" fillId="0" borderId="4" xfId="0" applyFont="1" applyBorder="1"/>
    <xf numFmtId="180" fontId="12" fillId="0" borderId="0" xfId="0" applyNumberFormat="1" applyFont="1" applyAlignment="1">
      <alignment vertical="center"/>
    </xf>
    <xf numFmtId="0" fontId="9" fillId="0" borderId="0" xfId="0" applyFont="1" applyBorder="1"/>
    <xf numFmtId="178" fontId="9" fillId="0" borderId="0" xfId="0" applyNumberFormat="1" applyFont="1" applyBorder="1" applyAlignment="1">
      <alignment horizontal="right" vertical="center"/>
    </xf>
    <xf numFmtId="4" fontId="9" fillId="0" borderId="5" xfId="12" applyNumberFormat="1" applyFont="1" applyBorder="1" applyAlignment="1">
      <alignment horizontal="distributed" vertical="center" justifyLastLine="1"/>
    </xf>
    <xf numFmtId="4" fontId="9" fillId="0" borderId="2" xfId="12" applyNumberFormat="1" applyFont="1" applyBorder="1" applyAlignment="1">
      <alignment horizontal="distributed" vertical="center" justifyLastLine="1"/>
    </xf>
    <xf numFmtId="178" fontId="22" fillId="0" borderId="0" xfId="0" applyNumberFormat="1" applyFont="1" applyBorder="1" applyAlignment="1">
      <alignment horizontal="center" vertical="center"/>
    </xf>
    <xf numFmtId="180" fontId="9" fillId="0" borderId="0" xfId="0" applyNumberFormat="1" applyFont="1" applyBorder="1" applyAlignment="1">
      <alignment horizontal="center" vertical="center"/>
    </xf>
    <xf numFmtId="180" fontId="8" fillId="0" borderId="0" xfId="0" applyNumberFormat="1" applyFont="1" applyBorder="1" applyAlignment="1">
      <alignment horizontal="center" vertical="center"/>
    </xf>
    <xf numFmtId="0" fontId="18" fillId="0" borderId="0" xfId="0" applyFont="1" applyAlignment="1">
      <alignment vertical="top"/>
    </xf>
    <xf numFmtId="4" fontId="12" fillId="0" borderId="0" xfId="11" applyNumberFormat="1" applyFont="1" applyAlignment="1">
      <alignment horizontal="center" vertical="center"/>
    </xf>
    <xf numFmtId="4" fontId="12" fillId="0" borderId="0" xfId="11" applyNumberFormat="1" applyFont="1" applyAlignment="1">
      <alignment vertical="center"/>
    </xf>
    <xf numFmtId="4" fontId="14" fillId="0" borderId="0" xfId="11" applyNumberFormat="1" applyFont="1" applyAlignment="1">
      <alignment vertical="center"/>
    </xf>
    <xf numFmtId="4" fontId="26" fillId="0" borderId="0" xfId="11" applyNumberFormat="1" applyFont="1" applyAlignment="1">
      <alignment vertical="center"/>
    </xf>
    <xf numFmtId="4" fontId="28" fillId="0" borderId="6" xfId="11" applyNumberFormat="1" applyFont="1" applyBorder="1" applyAlignment="1">
      <alignment vertical="center"/>
    </xf>
    <xf numFmtId="0" fontId="29" fillId="0" borderId="0" xfId="9" applyFont="1"/>
    <xf numFmtId="0" fontId="17" fillId="0" borderId="7" xfId="9" applyFont="1" applyBorder="1" applyAlignment="1">
      <alignment vertical="center"/>
    </xf>
    <xf numFmtId="0" fontId="17" fillId="0" borderId="7" xfId="9" applyFont="1" applyBorder="1" applyAlignment="1">
      <alignment horizontal="center" vertical="center"/>
    </xf>
    <xf numFmtId="0" fontId="30" fillId="0" borderId="7" xfId="9" applyFont="1" applyBorder="1" applyAlignment="1">
      <alignment vertical="center"/>
    </xf>
    <xf numFmtId="0" fontId="30" fillId="0" borderId="0" xfId="9" applyFont="1" applyAlignment="1">
      <alignment vertical="center"/>
    </xf>
    <xf numFmtId="0" fontId="8" fillId="0" borderId="0" xfId="9" applyFont="1" applyAlignment="1">
      <alignment horizontal="center" vertical="center"/>
    </xf>
    <xf numFmtId="0" fontId="9" fillId="0" borderId="0" xfId="9" applyFont="1" applyAlignment="1">
      <alignment horizontal="center" vertical="center"/>
    </xf>
    <xf numFmtId="0" fontId="9" fillId="0" borderId="0" xfId="9" applyFont="1" applyAlignment="1">
      <alignment vertical="center"/>
    </xf>
    <xf numFmtId="0" fontId="14" fillId="0" borderId="10" xfId="9" applyFont="1" applyBorder="1" applyAlignment="1">
      <alignment horizontal="center" vertical="center"/>
    </xf>
    <xf numFmtId="49" fontId="14" fillId="0" borderId="10" xfId="9" applyNumberFormat="1" applyFont="1" applyBorder="1" applyAlignment="1">
      <alignment vertical="center" wrapText="1"/>
    </xf>
    <xf numFmtId="0" fontId="14" fillId="0" borderId="15" xfId="9" applyFont="1" applyBorder="1" applyAlignment="1">
      <alignment horizontal="center" vertical="center"/>
    </xf>
    <xf numFmtId="0" fontId="9" fillId="0" borderId="0" xfId="9" applyFont="1"/>
    <xf numFmtId="182" fontId="9" fillId="0" borderId="0" xfId="9" applyNumberFormat="1" applyFont="1"/>
    <xf numFmtId="0" fontId="9" fillId="0" borderId="0" xfId="9" applyFont="1" applyAlignment="1">
      <alignment horizontal="center"/>
    </xf>
    <xf numFmtId="0" fontId="8" fillId="0" borderId="0" xfId="9" applyFont="1"/>
    <xf numFmtId="182" fontId="8" fillId="0" borderId="0" xfId="9" applyNumberFormat="1" applyFont="1"/>
    <xf numFmtId="0" fontId="8" fillId="0" borderId="0" xfId="9" applyFont="1" applyAlignment="1">
      <alignment horizontal="center"/>
    </xf>
    <xf numFmtId="4" fontId="4" fillId="0" borderId="0" xfId="11" applyNumberFormat="1" applyFont="1" applyAlignment="1">
      <alignment vertical="center"/>
    </xf>
    <xf numFmtId="49" fontId="14" fillId="0" borderId="0" xfId="0" applyNumberFormat="1" applyFont="1" applyAlignment="1">
      <alignment vertical="center"/>
    </xf>
    <xf numFmtId="49" fontId="14" fillId="0" borderId="0" xfId="0" applyNumberFormat="1" applyFont="1" applyBorder="1" applyAlignment="1">
      <alignment vertical="center"/>
    </xf>
    <xf numFmtId="49" fontId="14" fillId="0" borderId="0" xfId="0" applyNumberFormat="1" applyFont="1" applyAlignment="1">
      <alignment horizontal="left" vertical="center"/>
    </xf>
    <xf numFmtId="0" fontId="36" fillId="0" borderId="0" xfId="0" applyFont="1"/>
    <xf numFmtId="0" fontId="9" fillId="0" borderId="0" xfId="0" applyFont="1" applyAlignment="1"/>
    <xf numFmtId="176" fontId="9" fillId="0" borderId="0" xfId="14" applyFont="1" applyFill="1" applyBorder="1" applyAlignment="1">
      <alignment vertical="center"/>
    </xf>
    <xf numFmtId="176" fontId="9" fillId="0" borderId="0" xfId="14" applyFont="1" applyFill="1" applyAlignment="1">
      <alignment vertical="center"/>
    </xf>
    <xf numFmtId="0" fontId="9" fillId="0" borderId="7" xfId="9" applyFont="1" applyBorder="1" applyAlignment="1">
      <alignment vertical="center"/>
    </xf>
    <xf numFmtId="182" fontId="8" fillId="0" borderId="7" xfId="9" applyNumberFormat="1" applyFont="1" applyBorder="1" applyAlignment="1">
      <alignment horizontal="center" vertical="center"/>
    </xf>
    <xf numFmtId="178" fontId="8" fillId="0" borderId="0" xfId="0" applyNumberFormat="1" applyFont="1" applyBorder="1" applyAlignment="1">
      <alignment vertical="center"/>
    </xf>
    <xf numFmtId="0" fontId="9" fillId="0" borderId="0" xfId="7" applyFont="1" applyFill="1" applyAlignment="1">
      <alignment vertical="center"/>
    </xf>
    <xf numFmtId="0" fontId="9" fillId="0" borderId="0" xfId="7" applyFont="1" applyFill="1" applyAlignment="1">
      <alignment horizontal="center" vertical="center"/>
    </xf>
    <xf numFmtId="184" fontId="9" fillId="0" borderId="0" xfId="7" applyNumberFormat="1" applyFont="1" applyFill="1" applyAlignment="1">
      <alignment vertical="center"/>
    </xf>
    <xf numFmtId="183" fontId="9" fillId="0" borderId="0" xfId="7" applyNumberFormat="1" applyFont="1" applyFill="1" applyAlignment="1">
      <alignment vertical="center"/>
    </xf>
    <xf numFmtId="4" fontId="9" fillId="0" borderId="0" xfId="7" applyNumberFormat="1" applyFont="1" applyFill="1" applyAlignment="1">
      <alignment vertical="center"/>
    </xf>
    <xf numFmtId="0" fontId="38" fillId="0" borderId="0" xfId="7" applyFont="1" applyFill="1" applyAlignment="1">
      <alignment vertical="center"/>
    </xf>
    <xf numFmtId="178" fontId="9" fillId="0" borderId="0" xfId="0" applyNumberFormat="1" applyFont="1" applyAlignment="1">
      <alignment horizontal="center" vertical="center"/>
    </xf>
    <xf numFmtId="49" fontId="9" fillId="0" borderId="0" xfId="7" applyNumberFormat="1" applyFont="1" applyFill="1" applyAlignment="1">
      <alignment horizontal="center" vertical="center" wrapText="1"/>
    </xf>
    <xf numFmtId="0" fontId="14" fillId="0" borderId="0" xfId="3" applyNumberFormat="1" applyBorder="1" applyAlignment="1">
      <alignment horizontal="left" vertical="top" wrapText="1"/>
    </xf>
    <xf numFmtId="0" fontId="14" fillId="0" borderId="0" xfId="3" applyNumberFormat="1" applyBorder="1" applyAlignment="1">
      <alignment horizontal="center" vertical="center" wrapText="1"/>
    </xf>
    <xf numFmtId="0" fontId="14" fillId="0" borderId="0" xfId="3" applyBorder="1" applyAlignment="1">
      <alignment horizontal="left" vertical="top" wrapText="1"/>
    </xf>
    <xf numFmtId="49" fontId="9" fillId="0" borderId="0" xfId="0" applyNumberFormat="1" applyFont="1" applyAlignment="1">
      <alignment horizontal="left" vertical="center"/>
    </xf>
    <xf numFmtId="49" fontId="9" fillId="0" borderId="0" xfId="0" applyNumberFormat="1" applyFont="1" applyAlignment="1">
      <alignment vertical="center"/>
    </xf>
    <xf numFmtId="182" fontId="22" fillId="0" borderId="0" xfId="0" applyNumberFormat="1" applyFont="1" applyBorder="1" applyAlignment="1">
      <alignment vertical="center"/>
    </xf>
    <xf numFmtId="178" fontId="37" fillId="0" borderId="0" xfId="0" applyNumberFormat="1" applyFont="1" applyBorder="1" applyAlignment="1">
      <alignment vertical="center"/>
    </xf>
    <xf numFmtId="178" fontId="7" fillId="0" borderId="0" xfId="0" applyNumberFormat="1" applyFont="1" applyBorder="1" applyAlignment="1">
      <alignment vertical="center"/>
    </xf>
    <xf numFmtId="182" fontId="23" fillId="0" borderId="0" xfId="0" applyNumberFormat="1" applyFont="1" applyBorder="1" applyAlignment="1">
      <alignment vertical="center"/>
    </xf>
    <xf numFmtId="180" fontId="23" fillId="0" borderId="0" xfId="0" applyNumberFormat="1" applyFont="1" applyBorder="1" applyAlignment="1">
      <alignment horizontal="center" vertical="center"/>
    </xf>
    <xf numFmtId="178" fontId="12" fillId="0" borderId="0" xfId="0" applyNumberFormat="1" applyFont="1" applyBorder="1" applyAlignment="1">
      <alignment vertical="center"/>
    </xf>
    <xf numFmtId="178" fontId="14" fillId="0" borderId="0" xfId="0" applyNumberFormat="1" applyFont="1" applyBorder="1" applyAlignment="1">
      <alignment vertical="center"/>
    </xf>
    <xf numFmtId="0" fontId="14" fillId="0" borderId="0" xfId="7" applyFont="1" applyFill="1" applyAlignment="1">
      <alignment horizontal="right" vertical="center"/>
    </xf>
    <xf numFmtId="0" fontId="9" fillId="0" borderId="0" xfId="4" applyFont="1" applyBorder="1">
      <alignment vertical="center"/>
    </xf>
    <xf numFmtId="0" fontId="3" fillId="0" borderId="9" xfId="0" applyFont="1" applyBorder="1" applyAlignment="1">
      <alignment horizontal="center"/>
    </xf>
    <xf numFmtId="0" fontId="8" fillId="0" borderId="9" xfId="0" applyFont="1" applyBorder="1" applyAlignment="1">
      <alignment horizontal="center"/>
    </xf>
    <xf numFmtId="0" fontId="14" fillId="0" borderId="7" xfId="9" applyFont="1" applyBorder="1" applyAlignment="1">
      <alignment horizontal="right"/>
    </xf>
    <xf numFmtId="0" fontId="8" fillId="0" borderId="0" xfId="0" applyFont="1" applyBorder="1" applyAlignment="1">
      <alignment horizontal="center" vertical="center"/>
    </xf>
    <xf numFmtId="0" fontId="14" fillId="0" borderId="0" xfId="5" applyNumberFormat="1" applyFont="1" applyBorder="1" applyAlignment="1">
      <alignment horizontal="center" vertical="top" wrapText="1"/>
    </xf>
    <xf numFmtId="0" fontId="9" fillId="0" borderId="9" xfId="0" applyFont="1" applyBorder="1"/>
    <xf numFmtId="0" fontId="14" fillId="0" borderId="9" xfId="0" applyFont="1" applyBorder="1" applyAlignment="1"/>
    <xf numFmtId="0" fontId="3" fillId="0" borderId="0" xfId="0" applyFont="1" applyBorder="1" applyAlignment="1">
      <alignment horizontal="center" vertical="center"/>
    </xf>
    <xf numFmtId="0" fontId="0" fillId="0" borderId="3" xfId="0" applyBorder="1"/>
    <xf numFmtId="0" fontId="0" fillId="0" borderId="1" xfId="0" applyBorder="1"/>
    <xf numFmtId="0" fontId="0" fillId="0" borderId="4" xfId="0" applyBorder="1"/>
    <xf numFmtId="0" fontId="9" fillId="0" borderId="2" xfId="5" applyNumberFormat="1" applyFont="1" applyBorder="1" applyAlignment="1">
      <alignment horizontal="center" vertical="center" wrapText="1"/>
    </xf>
    <xf numFmtId="4" fontId="9" fillId="0" borderId="2" xfId="5" applyNumberFormat="1" applyFont="1" applyBorder="1" applyAlignment="1">
      <alignment horizontal="center" vertical="center" wrapText="1"/>
    </xf>
    <xf numFmtId="176" fontId="14" fillId="0" borderId="0" xfId="14" applyFont="1" applyAlignment="1">
      <alignment horizontal="right" vertical="center"/>
    </xf>
    <xf numFmtId="180" fontId="9" fillId="0" borderId="0" xfId="0" applyNumberFormat="1" applyFont="1" applyAlignment="1">
      <alignment horizontal="left" vertical="center"/>
    </xf>
    <xf numFmtId="49" fontId="9" fillId="0" borderId="0" xfId="0" applyNumberFormat="1" applyFont="1" applyBorder="1" applyAlignment="1">
      <alignment vertical="center"/>
    </xf>
    <xf numFmtId="178" fontId="8" fillId="0" borderId="0" xfId="0" applyNumberFormat="1" applyFont="1" applyBorder="1" applyAlignment="1">
      <alignment horizontal="centerContinuous" vertical="center"/>
    </xf>
    <xf numFmtId="176" fontId="18" fillId="0" borderId="0" xfId="14" applyFont="1" applyBorder="1" applyAlignment="1">
      <alignment vertical="center"/>
    </xf>
    <xf numFmtId="176" fontId="18" fillId="0" borderId="0" xfId="14" applyFont="1" applyAlignment="1">
      <alignment vertical="center"/>
    </xf>
    <xf numFmtId="178" fontId="14" fillId="0" borderId="0" xfId="3" applyNumberFormat="1" applyBorder="1" applyAlignment="1">
      <alignment horizontal="left" vertical="top" wrapText="1"/>
    </xf>
    <xf numFmtId="178" fontId="15" fillId="0" borderId="0" xfId="0" applyNumberFormat="1" applyFont="1" applyAlignment="1">
      <alignment vertical="center"/>
    </xf>
    <xf numFmtId="184" fontId="15" fillId="0" borderId="0" xfId="7" applyNumberFormat="1" applyFont="1" applyFill="1" applyAlignment="1">
      <alignment vertical="center"/>
    </xf>
    <xf numFmtId="0" fontId="14" fillId="0" borderId="0" xfId="6" applyNumberFormat="1" applyFont="1" applyBorder="1" applyAlignment="1">
      <alignment horizontal="center" vertical="top" wrapText="1"/>
    </xf>
    <xf numFmtId="0" fontId="14" fillId="0" borderId="0" xfId="6" applyNumberFormat="1" applyFont="1" applyBorder="1" applyAlignment="1">
      <alignment horizontal="center" vertical="center" wrapText="1"/>
    </xf>
    <xf numFmtId="0" fontId="14" fillId="0" borderId="2" xfId="6" applyFont="1" applyBorder="1" applyAlignment="1">
      <alignment horizontal="left" vertical="top" wrapText="1"/>
    </xf>
    <xf numFmtId="0" fontId="9" fillId="0" borderId="0" xfId="10" applyFont="1" applyBorder="1" applyAlignment="1">
      <alignment vertical="center"/>
    </xf>
    <xf numFmtId="179" fontId="14" fillId="0" borderId="0" xfId="6" applyNumberFormat="1" applyFont="1" applyBorder="1" applyAlignment="1">
      <alignment horizontal="right" vertical="top" wrapText="1"/>
    </xf>
    <xf numFmtId="0" fontId="14" fillId="0" borderId="0" xfId="6" applyNumberFormat="1" applyFont="1" applyBorder="1" applyAlignment="1">
      <alignment horizontal="left" vertical="top" wrapText="1"/>
    </xf>
    <xf numFmtId="0" fontId="11" fillId="0" borderId="0" xfId="0" applyFont="1" applyAlignment="1"/>
    <xf numFmtId="0" fontId="11" fillId="0" borderId="0" xfId="0" applyFont="1"/>
    <xf numFmtId="178" fontId="14" fillId="0" borderId="0" xfId="0" applyNumberFormat="1" applyFont="1" applyAlignment="1">
      <alignment vertical="center"/>
    </xf>
    <xf numFmtId="180" fontId="14" fillId="0" borderId="0" xfId="0" applyNumberFormat="1" applyFont="1" applyAlignment="1">
      <alignment vertical="center"/>
    </xf>
    <xf numFmtId="184" fontId="14" fillId="0" borderId="0" xfId="7" applyNumberFormat="1" applyFont="1" applyFill="1" applyAlignment="1">
      <alignment vertical="center"/>
    </xf>
    <xf numFmtId="4" fontId="12" fillId="0" borderId="0" xfId="11" applyNumberFormat="1" applyFont="1" applyBorder="1" applyAlignment="1">
      <alignment vertical="center"/>
    </xf>
    <xf numFmtId="4" fontId="12" fillId="0" borderId="0" xfId="11" applyNumberFormat="1" applyFont="1" applyBorder="1" applyAlignment="1">
      <alignment horizontal="center" vertical="center"/>
    </xf>
    <xf numFmtId="4" fontId="26" fillId="0" borderId="0" xfId="11" applyNumberFormat="1" applyFont="1" applyBorder="1" applyAlignment="1">
      <alignment vertical="center"/>
    </xf>
    <xf numFmtId="4" fontId="4" fillId="0" borderId="0" xfId="11" applyNumberFormat="1" applyFont="1" applyBorder="1" applyAlignment="1">
      <alignment vertical="center"/>
    </xf>
    <xf numFmtId="0" fontId="2" fillId="0" borderId="0" xfId="10" applyFont="1" applyBorder="1" applyAlignment="1">
      <alignment vertical="center"/>
    </xf>
    <xf numFmtId="0" fontId="2" fillId="0" borderId="0" xfId="0" applyFont="1" applyAlignment="1">
      <alignment vertical="center"/>
    </xf>
    <xf numFmtId="0" fontId="8" fillId="0" borderId="0" xfId="0" applyFont="1"/>
    <xf numFmtId="187" fontId="27" fillId="0" borderId="3" xfId="0" applyNumberFormat="1" applyFont="1" applyBorder="1"/>
    <xf numFmtId="187" fontId="27" fillId="0" borderId="1" xfId="0" applyNumberFormat="1" applyFont="1" applyBorder="1"/>
    <xf numFmtId="187" fontId="27" fillId="0" borderId="4" xfId="0" applyNumberFormat="1" applyFont="1" applyBorder="1"/>
    <xf numFmtId="0" fontId="32" fillId="0" borderId="0" xfId="3" applyFont="1" applyBorder="1" applyAlignment="1">
      <alignment horizontal="left" vertical="top" shrinkToFit="1"/>
    </xf>
    <xf numFmtId="180" fontId="9" fillId="0" borderId="0" xfId="0" applyNumberFormat="1" applyFont="1" applyBorder="1" applyAlignment="1">
      <alignment horizontal="center" vertical="center" shrinkToFit="1"/>
    </xf>
    <xf numFmtId="0" fontId="15" fillId="0" borderId="1" xfId="3" applyFont="1" applyBorder="1" applyAlignment="1">
      <alignment vertical="top" shrinkToFit="1"/>
    </xf>
    <xf numFmtId="0" fontId="15" fillId="0" borderId="4" xfId="3" applyFont="1" applyBorder="1" applyAlignment="1">
      <alignment vertical="top" shrinkToFit="1"/>
    </xf>
    <xf numFmtId="0" fontId="4" fillId="0" borderId="0" xfId="3" applyFont="1" applyBorder="1" applyAlignment="1">
      <alignment horizontal="left" vertical="top" shrinkToFit="1"/>
    </xf>
    <xf numFmtId="49" fontId="14" fillId="0" borderId="0" xfId="0" applyNumberFormat="1" applyFont="1" applyBorder="1" applyAlignment="1">
      <alignment vertical="center" shrinkToFit="1"/>
    </xf>
    <xf numFmtId="49" fontId="14" fillId="0" borderId="3" xfId="14" applyNumberFormat="1" applyFont="1" applyBorder="1" applyAlignment="1">
      <alignment vertical="center" shrinkToFit="1"/>
    </xf>
    <xf numFmtId="49" fontId="14" fillId="0" borderId="1" xfId="14" applyNumberFormat="1" applyFont="1" applyBorder="1" applyAlignment="1">
      <alignment vertical="center" shrinkToFit="1"/>
    </xf>
    <xf numFmtId="49" fontId="14" fillId="0" borderId="1" xfId="14" applyNumberFormat="1" applyFont="1" applyBorder="1" applyAlignment="1">
      <alignment horizontal="left" vertical="center" shrinkToFit="1"/>
    </xf>
    <xf numFmtId="0" fontId="39" fillId="0" borderId="1" xfId="3" applyFont="1" applyBorder="1" applyAlignment="1">
      <alignment horizontal="left" vertical="top" shrinkToFit="1"/>
    </xf>
    <xf numFmtId="0" fontId="39" fillId="0" borderId="4" xfId="3" applyFont="1" applyBorder="1" applyAlignment="1">
      <alignment horizontal="left" vertical="top" shrinkToFit="1"/>
    </xf>
    <xf numFmtId="178" fontId="9" fillId="0" borderId="0" xfId="0" applyNumberFormat="1" applyFont="1" applyAlignment="1">
      <alignment vertical="center" shrinkToFit="1"/>
    </xf>
    <xf numFmtId="178" fontId="4" fillId="0" borderId="0" xfId="3" applyNumberFormat="1" applyFont="1" applyBorder="1" applyAlignment="1">
      <alignment horizontal="right" vertical="top" shrinkToFit="1"/>
    </xf>
    <xf numFmtId="182" fontId="9" fillId="0" borderId="0" xfId="0" applyNumberFormat="1" applyFont="1" applyBorder="1" applyAlignment="1">
      <alignment vertical="center" shrinkToFit="1"/>
    </xf>
    <xf numFmtId="182" fontId="9" fillId="0" borderId="0" xfId="0" applyNumberFormat="1" applyFont="1" applyBorder="1" applyAlignment="1">
      <alignment horizontal="center" vertical="center" shrinkToFit="1"/>
    </xf>
    <xf numFmtId="40" fontId="40" fillId="0" borderId="3" xfId="13" applyNumberFormat="1" applyFont="1" applyBorder="1" applyAlignment="1">
      <alignment vertical="center" shrinkToFit="1"/>
    </xf>
    <xf numFmtId="40" fontId="40" fillId="0" borderId="1" xfId="13" applyNumberFormat="1" applyFont="1" applyBorder="1" applyAlignment="1">
      <alignment vertical="center" shrinkToFit="1"/>
    </xf>
    <xf numFmtId="4" fontId="39" fillId="0" borderId="1" xfId="3" applyNumberFormat="1" applyFont="1" applyBorder="1" applyAlignment="1">
      <alignment horizontal="right" vertical="top" shrinkToFit="1"/>
    </xf>
    <xf numFmtId="178" fontId="39" fillId="0" borderId="1" xfId="3" applyNumberFormat="1" applyFont="1" applyBorder="1" applyAlignment="1">
      <alignment horizontal="right" vertical="top" shrinkToFit="1"/>
    </xf>
    <xf numFmtId="4" fontId="39" fillId="0" borderId="4" xfId="3" applyNumberFormat="1" applyFont="1" applyBorder="1" applyAlignment="1">
      <alignment horizontal="right" vertical="top" shrinkToFit="1"/>
    </xf>
    <xf numFmtId="178" fontId="39" fillId="0" borderId="4" xfId="3" applyNumberFormat="1" applyFont="1" applyBorder="1" applyAlignment="1">
      <alignment horizontal="right" vertical="top" shrinkToFit="1"/>
    </xf>
    <xf numFmtId="4" fontId="4" fillId="0" borderId="0" xfId="3" applyNumberFormat="1" applyFont="1" applyBorder="1" applyAlignment="1">
      <alignment horizontal="right" vertical="top" shrinkToFit="1"/>
    </xf>
    <xf numFmtId="176" fontId="9" fillId="0" borderId="0" xfId="14" applyFont="1" applyAlignment="1">
      <alignment vertical="center" shrinkToFit="1"/>
    </xf>
    <xf numFmtId="0" fontId="9" fillId="0" borderId="0" xfId="0" applyFont="1" applyAlignment="1">
      <alignment horizontal="left"/>
    </xf>
    <xf numFmtId="0" fontId="9" fillId="0" borderId="0" xfId="0" applyFont="1" applyAlignment="1">
      <alignment horizontal="center" vertical="center"/>
    </xf>
    <xf numFmtId="49" fontId="14" fillId="0" borderId="0" xfId="0" applyNumberFormat="1" applyFont="1" applyAlignment="1">
      <alignment horizontal="center" vertical="center"/>
    </xf>
    <xf numFmtId="178" fontId="13" fillId="0" borderId="0" xfId="0" applyNumberFormat="1" applyFont="1" applyAlignment="1">
      <alignment vertical="center"/>
    </xf>
    <xf numFmtId="178" fontId="13" fillId="0" borderId="0" xfId="0" applyNumberFormat="1" applyFont="1" applyBorder="1" applyAlignment="1">
      <alignment vertical="center"/>
    </xf>
    <xf numFmtId="40" fontId="44" fillId="0" borderId="3" xfId="0" applyNumberFormat="1" applyFont="1" applyBorder="1" applyAlignment="1">
      <alignment vertical="center"/>
    </xf>
    <xf numFmtId="40" fontId="44" fillId="0" borderId="1" xfId="0" applyNumberFormat="1" applyFont="1" applyBorder="1" applyAlignment="1">
      <alignment vertical="center"/>
    </xf>
    <xf numFmtId="40" fontId="39" fillId="0" borderId="1" xfId="0" applyNumberFormat="1" applyFont="1" applyBorder="1" applyAlignment="1">
      <alignment vertical="center"/>
    </xf>
    <xf numFmtId="40" fontId="39" fillId="0" borderId="1" xfId="13" applyNumberFormat="1" applyFont="1" applyBorder="1" applyAlignment="1">
      <alignment vertical="center"/>
    </xf>
    <xf numFmtId="40" fontId="44" fillId="0" borderId="3" xfId="0" applyNumberFormat="1" applyFont="1" applyBorder="1" applyAlignment="1">
      <alignment horizontal="right" vertical="center"/>
    </xf>
    <xf numFmtId="40" fontId="44" fillId="0" borderId="1" xfId="0" applyNumberFormat="1" applyFont="1" applyBorder="1" applyAlignment="1">
      <alignment horizontal="right" vertical="center"/>
    </xf>
    <xf numFmtId="40" fontId="39" fillId="0" borderId="1" xfId="0" applyNumberFormat="1" applyFont="1" applyBorder="1" applyAlignment="1">
      <alignment horizontal="right" vertical="center"/>
    </xf>
    <xf numFmtId="40" fontId="43" fillId="0" borderId="1" xfId="0" applyNumberFormat="1" applyFont="1" applyBorder="1" applyAlignment="1">
      <alignment vertical="center"/>
    </xf>
    <xf numFmtId="40" fontId="15" fillId="0" borderId="1" xfId="0" applyNumberFormat="1" applyFont="1" applyBorder="1" applyAlignment="1">
      <alignment vertical="center"/>
    </xf>
    <xf numFmtId="40" fontId="39" fillId="0" borderId="4" xfId="0" applyNumberFormat="1" applyFont="1" applyBorder="1" applyAlignment="1">
      <alignment horizontal="right" vertical="center"/>
    </xf>
    <xf numFmtId="40" fontId="15" fillId="0" borderId="4" xfId="0" applyNumberFormat="1" applyFont="1" applyBorder="1" applyAlignment="1">
      <alignment vertical="center"/>
    </xf>
    <xf numFmtId="49" fontId="14" fillId="0" borderId="0" xfId="0" applyNumberFormat="1" applyFont="1" applyAlignment="1">
      <alignment horizontal="center" vertical="center" shrinkToFit="1"/>
    </xf>
    <xf numFmtId="0" fontId="44" fillId="0" borderId="3" xfId="0" applyNumberFormat="1" applyFont="1" applyBorder="1" applyAlignment="1">
      <alignment horizontal="left" vertical="center" shrinkToFit="1"/>
    </xf>
    <xf numFmtId="0" fontId="44" fillId="0" borderId="1" xfId="0" applyNumberFormat="1" applyFont="1" applyBorder="1" applyAlignment="1">
      <alignment horizontal="left" vertical="center" shrinkToFit="1"/>
    </xf>
    <xf numFmtId="0" fontId="39" fillId="0" borderId="1" xfId="0" applyNumberFormat="1" applyFont="1" applyBorder="1" applyAlignment="1">
      <alignment horizontal="left" vertical="center" shrinkToFit="1"/>
    </xf>
    <xf numFmtId="49" fontId="15" fillId="0" borderId="0" xfId="0" applyNumberFormat="1" applyFont="1" applyAlignment="1">
      <alignment horizontal="center" vertical="center" shrinkToFit="1"/>
    </xf>
    <xf numFmtId="40" fontId="40" fillId="0" borderId="0" xfId="0" applyNumberFormat="1" applyFont="1" applyAlignment="1">
      <alignment horizontal="right" vertical="center"/>
    </xf>
    <xf numFmtId="185" fontId="40" fillId="0" borderId="0" xfId="0" applyNumberFormat="1" applyFont="1" applyAlignment="1">
      <alignment vertical="center"/>
    </xf>
    <xf numFmtId="0" fontId="9" fillId="0" borderId="0" xfId="0" applyFont="1" applyAlignment="1">
      <alignment horizontal="center"/>
    </xf>
    <xf numFmtId="0" fontId="18" fillId="0" borderId="0" xfId="0" applyFont="1" applyAlignment="1">
      <alignment horizontal="center"/>
    </xf>
    <xf numFmtId="0" fontId="18" fillId="0" borderId="0" xfId="0" applyFont="1" applyAlignment="1"/>
    <xf numFmtId="0" fontId="8" fillId="0" borderId="0" xfId="0" applyFont="1" applyAlignment="1">
      <alignment vertical="center"/>
    </xf>
    <xf numFmtId="0" fontId="48" fillId="0" borderId="0" xfId="0" applyFont="1" applyAlignment="1">
      <alignment vertical="center"/>
    </xf>
    <xf numFmtId="0" fontId="48" fillId="0" borderId="23" xfId="0" applyFont="1" applyBorder="1" applyAlignment="1">
      <alignment vertical="center"/>
    </xf>
    <xf numFmtId="0" fontId="42" fillId="0" borderId="0" xfId="0" applyFont="1" applyAlignment="1">
      <alignment vertical="center"/>
    </xf>
    <xf numFmtId="0" fontId="42" fillId="0" borderId="0" xfId="0" applyFont="1" applyFill="1" applyAlignment="1">
      <alignment vertical="center"/>
    </xf>
    <xf numFmtId="43" fontId="9" fillId="0" borderId="0" xfId="13" applyNumberFormat="1" applyFont="1" applyAlignment="1">
      <alignment vertical="center" shrinkToFit="1"/>
    </xf>
    <xf numFmtId="4" fontId="12" fillId="0" borderId="0" xfId="0" applyNumberFormat="1" applyFont="1" applyAlignment="1">
      <alignment horizontal="center" vertical="center" shrinkToFit="1"/>
    </xf>
    <xf numFmtId="40" fontId="40" fillId="0" borderId="0" xfId="0" applyNumberFormat="1" applyFont="1" applyAlignment="1">
      <alignment horizontal="right" vertical="center" shrinkToFit="1"/>
    </xf>
    <xf numFmtId="185" fontId="40" fillId="0" borderId="0" xfId="0" applyNumberFormat="1" applyFont="1" applyAlignment="1">
      <alignment vertical="center" shrinkToFit="1"/>
    </xf>
    <xf numFmtId="40" fontId="56" fillId="0" borderId="1" xfId="0" applyNumberFormat="1" applyFont="1" applyBorder="1" applyAlignment="1">
      <alignment horizontal="right" vertical="center" shrinkToFit="1"/>
    </xf>
    <xf numFmtId="40" fontId="57" fillId="0" borderId="1" xfId="0" applyNumberFormat="1" applyFont="1" applyBorder="1" applyAlignment="1">
      <alignment horizontal="right" vertical="center" shrinkToFit="1"/>
    </xf>
    <xf numFmtId="40" fontId="57" fillId="0" borderId="23" xfId="0" applyNumberFormat="1" applyFont="1" applyBorder="1" applyAlignment="1">
      <alignment horizontal="right" vertical="center" shrinkToFit="1"/>
    </xf>
    <xf numFmtId="40" fontId="56" fillId="0" borderId="4" xfId="0" applyNumberFormat="1" applyFont="1" applyBorder="1" applyAlignment="1">
      <alignment horizontal="right" vertical="center" shrinkToFit="1"/>
    </xf>
    <xf numFmtId="4" fontId="49" fillId="0" borderId="1" xfId="0" applyNumberFormat="1" applyFont="1" applyBorder="1" applyAlignment="1">
      <alignment horizontal="left" vertical="center" shrinkToFit="1"/>
    </xf>
    <xf numFmtId="4" fontId="32" fillId="0" borderId="1" xfId="0" applyNumberFormat="1" applyFont="1" applyBorder="1" applyAlignment="1">
      <alignment horizontal="left" vertical="center" shrinkToFit="1"/>
    </xf>
    <xf numFmtId="4" fontId="50" fillId="0" borderId="1" xfId="0" applyNumberFormat="1" applyFont="1" applyBorder="1" applyAlignment="1">
      <alignment horizontal="left" vertical="center" shrinkToFit="1"/>
    </xf>
    <xf numFmtId="4" fontId="4" fillId="0" borderId="1" xfId="0" applyNumberFormat="1" applyFont="1" applyBorder="1" applyAlignment="1">
      <alignment vertical="center" shrinkToFit="1"/>
    </xf>
    <xf numFmtId="4" fontId="49" fillId="0" borderId="4" xfId="0" applyNumberFormat="1" applyFont="1" applyBorder="1" applyAlignment="1">
      <alignment horizontal="distributed" vertical="center" shrinkToFit="1"/>
    </xf>
    <xf numFmtId="4" fontId="15" fillId="0" borderId="1" xfId="0" applyNumberFormat="1" applyFont="1" applyBorder="1" applyAlignment="1">
      <alignment horizontal="left" vertical="center" shrinkToFit="1"/>
    </xf>
    <xf numFmtId="4" fontId="4" fillId="0" borderId="0" xfId="0" applyNumberFormat="1" applyFont="1" applyAlignment="1">
      <alignment horizontal="right" vertical="center"/>
    </xf>
    <xf numFmtId="4" fontId="58" fillId="0" borderId="5" xfId="0" applyNumberFormat="1" applyFont="1" applyBorder="1" applyAlignment="1">
      <alignment horizontal="distributed" vertical="center" wrapText="1" justifyLastLine="1"/>
    </xf>
    <xf numFmtId="49" fontId="58" fillId="0" borderId="2" xfId="0" applyNumberFormat="1" applyFont="1" applyBorder="1" applyAlignment="1">
      <alignment horizontal="distributed" vertical="center" wrapText="1" justifyLastLine="1"/>
    </xf>
    <xf numFmtId="40" fontId="57" fillId="0" borderId="2" xfId="0" applyNumberFormat="1" applyFont="1" applyBorder="1" applyAlignment="1">
      <alignment horizontal="center" vertical="center" wrapText="1" justifyLastLine="1"/>
    </xf>
    <xf numFmtId="4" fontId="58" fillId="0" borderId="2" xfId="0" applyNumberFormat="1" applyFont="1" applyBorder="1" applyAlignment="1">
      <alignment horizontal="distributed" vertical="center" wrapText="1" justifyLastLine="1"/>
    </xf>
    <xf numFmtId="4" fontId="57" fillId="0" borderId="1" xfId="0" applyNumberFormat="1" applyFont="1" applyBorder="1" applyAlignment="1">
      <alignment vertical="center" shrinkToFit="1"/>
    </xf>
    <xf numFmtId="0" fontId="14" fillId="0" borderId="4" xfId="11" applyFont="1" applyBorder="1" applyAlignment="1">
      <alignment horizontal="center" vertical="center" wrapText="1"/>
    </xf>
    <xf numFmtId="0" fontId="23" fillId="0" borderId="0" xfId="0" applyFont="1" applyAlignment="1">
      <alignment horizontal="center" vertical="center"/>
    </xf>
    <xf numFmtId="4" fontId="0" fillId="0" borderId="0" xfId="0" applyNumberFormat="1" applyFont="1" applyAlignment="1">
      <alignment vertical="center"/>
    </xf>
    <xf numFmtId="4" fontId="15" fillId="0" borderId="1" xfId="0" applyNumberFormat="1" applyFont="1" applyBorder="1" applyAlignment="1">
      <alignment horizontal="left" vertical="center" indent="1"/>
    </xf>
    <xf numFmtId="4" fontId="15" fillId="0" borderId="1" xfId="0" applyNumberFormat="1" applyFont="1" applyBorder="1" applyAlignment="1">
      <alignment vertical="center"/>
    </xf>
    <xf numFmtId="0" fontId="14" fillId="0" borderId="2" xfId="0" applyFont="1" applyBorder="1" applyAlignment="1">
      <alignment horizontal="distributed" vertical="center" wrapText="1" justifyLastLine="1"/>
    </xf>
    <xf numFmtId="40" fontId="4" fillId="0" borderId="1" xfId="0" applyNumberFormat="1" applyFont="1" applyBorder="1" applyAlignment="1">
      <alignment vertical="center" shrinkToFit="1"/>
    </xf>
    <xf numFmtId="0" fontId="32" fillId="0" borderId="3" xfId="0" applyFont="1" applyBorder="1" applyAlignment="1">
      <alignment vertical="center" shrinkToFit="1"/>
    </xf>
    <xf numFmtId="49" fontId="15" fillId="0" borderId="1" xfId="0" applyNumberFormat="1" applyFont="1" applyBorder="1" applyAlignment="1">
      <alignment horizontal="left" vertical="center" shrinkToFit="1"/>
    </xf>
    <xf numFmtId="0" fontId="32" fillId="0" borderId="1" xfId="0" applyFont="1" applyBorder="1" applyAlignment="1">
      <alignment vertical="center" shrinkToFit="1"/>
    </xf>
    <xf numFmtId="49" fontId="51" fillId="0" borderId="1" xfId="0" applyNumberFormat="1" applyFont="1" applyBorder="1" applyAlignment="1">
      <alignment vertical="center" shrinkToFit="1"/>
    </xf>
    <xf numFmtId="4" fontId="15" fillId="0" borderId="1" xfId="0" applyNumberFormat="1" applyFont="1" applyBorder="1" applyAlignment="1">
      <alignment vertical="center" shrinkToFit="1"/>
    </xf>
    <xf numFmtId="4" fontId="15" fillId="0" borderId="4" xfId="0" applyNumberFormat="1" applyFont="1" applyBorder="1" applyAlignment="1">
      <alignment horizontal="distributed" vertical="center" shrinkToFit="1"/>
    </xf>
    <xf numFmtId="4" fontId="4" fillId="0" borderId="4" xfId="0" applyNumberFormat="1" applyFont="1" applyBorder="1" applyAlignment="1">
      <alignment vertical="center" shrinkToFit="1"/>
    </xf>
    <xf numFmtId="0" fontId="32" fillId="0" borderId="4" xfId="0" applyFont="1" applyBorder="1" applyAlignment="1">
      <alignment vertical="center" shrinkToFit="1"/>
    </xf>
    <xf numFmtId="4" fontId="59" fillId="0" borderId="1" xfId="0" applyNumberFormat="1" applyFont="1" applyBorder="1" applyAlignment="1">
      <alignment vertical="center" shrinkToFit="1"/>
    </xf>
    <xf numFmtId="4" fontId="59" fillId="0" borderId="1" xfId="0" applyNumberFormat="1" applyFont="1" applyBorder="1" applyAlignment="1">
      <alignment horizontal="left" vertical="center" shrinkToFit="1"/>
    </xf>
    <xf numFmtId="4" fontId="59" fillId="0" borderId="1" xfId="0" applyNumberFormat="1" applyFont="1" applyBorder="1" applyAlignment="1">
      <alignment vertical="center"/>
    </xf>
    <xf numFmtId="49" fontId="59" fillId="0" borderId="1" xfId="0" applyNumberFormat="1" applyFont="1" applyBorder="1" applyAlignment="1">
      <alignment vertical="center" shrinkToFit="1"/>
    </xf>
    <xf numFmtId="4" fontId="9" fillId="0" borderId="0" xfId="12" applyNumberFormat="1" applyFont="1" applyFill="1" applyAlignment="1">
      <alignment vertical="center"/>
    </xf>
    <xf numFmtId="4" fontId="40" fillId="0" borderId="0" xfId="12" applyNumberFormat="1" applyFont="1" applyAlignment="1">
      <alignment horizontal="right" vertical="center"/>
    </xf>
    <xf numFmtId="4" fontId="9" fillId="0" borderId="0" xfId="12" applyNumberFormat="1" applyAlignment="1">
      <alignment vertical="center"/>
    </xf>
    <xf numFmtId="4" fontId="9" fillId="0" borderId="0" xfId="12" applyNumberFormat="1" applyAlignment="1">
      <alignment horizontal="right" vertical="center"/>
    </xf>
    <xf numFmtId="4" fontId="15" fillId="0" borderId="0" xfId="0" applyNumberFormat="1" applyFont="1" applyAlignment="1">
      <alignment horizontal="right" vertical="center"/>
    </xf>
    <xf numFmtId="4" fontId="14" fillId="0" borderId="2" xfId="12" applyNumberFormat="1" applyFont="1" applyBorder="1" applyAlignment="1">
      <alignment horizontal="center" vertical="center" wrapText="1" justifyLastLine="1"/>
    </xf>
    <xf numFmtId="4" fontId="14" fillId="0" borderId="21" xfId="12" applyNumberFormat="1" applyFont="1" applyBorder="1" applyAlignment="1">
      <alignment horizontal="center" vertical="center" wrapText="1" justifyLastLine="1"/>
    </xf>
    <xf numFmtId="185" fontId="40" fillId="0" borderId="21" xfId="12" applyNumberFormat="1" applyFont="1" applyBorder="1" applyAlignment="1">
      <alignment horizontal="right" vertical="center" wrapText="1" justifyLastLine="1"/>
    </xf>
    <xf numFmtId="185" fontId="45" fillId="0" borderId="21" xfId="12" applyNumberFormat="1" applyFont="1" applyBorder="1" applyAlignment="1">
      <alignment horizontal="right" vertical="center" wrapText="1" justifyLastLine="1"/>
    </xf>
    <xf numFmtId="4" fontId="1" fillId="0" borderId="0" xfId="0" applyNumberFormat="1" applyFont="1"/>
    <xf numFmtId="0" fontId="1" fillId="0" borderId="0" xfId="0" applyFont="1"/>
    <xf numFmtId="185" fontId="40" fillId="0" borderId="21" xfId="12" applyNumberFormat="1" applyFont="1" applyFill="1" applyBorder="1" applyAlignment="1">
      <alignment horizontal="right" vertical="center" wrapText="1"/>
    </xf>
    <xf numFmtId="185" fontId="45" fillId="0" borderId="21" xfId="12" applyNumberFormat="1" applyFont="1" applyFill="1" applyBorder="1" applyAlignment="1">
      <alignment horizontal="right" vertical="center" wrapText="1"/>
    </xf>
    <xf numFmtId="4" fontId="0" fillId="0" borderId="0" xfId="0" applyNumberFormat="1"/>
    <xf numFmtId="185" fontId="40" fillId="0" borderId="1" xfId="0" applyNumberFormat="1" applyFont="1" applyFill="1" applyBorder="1" applyAlignment="1">
      <alignment horizontal="right" vertical="center"/>
    </xf>
    <xf numFmtId="185" fontId="40" fillId="0" borderId="1" xfId="0" applyNumberFormat="1" applyFont="1" applyFill="1" applyBorder="1" applyAlignment="1">
      <alignment horizontal="right"/>
    </xf>
    <xf numFmtId="185" fontId="45" fillId="0" borderId="1" xfId="0" applyNumberFormat="1" applyFont="1" applyFill="1" applyBorder="1" applyAlignment="1">
      <alignment horizontal="right" vertical="center"/>
    </xf>
    <xf numFmtId="185" fontId="40" fillId="0" borderId="4" xfId="12" applyNumberFormat="1" applyFont="1" applyFill="1" applyBorder="1" applyAlignment="1">
      <alignment horizontal="right" vertical="center"/>
    </xf>
    <xf numFmtId="185" fontId="45" fillId="0" borderId="4" xfId="12" applyNumberFormat="1" applyFont="1" applyFill="1" applyBorder="1" applyAlignment="1">
      <alignment horizontal="right" vertical="center"/>
    </xf>
    <xf numFmtId="185" fontId="40" fillId="0" borderId="3" xfId="14" applyNumberFormat="1" applyFont="1" applyBorder="1" applyAlignment="1">
      <alignment horizontal="right" vertical="center"/>
    </xf>
    <xf numFmtId="185" fontId="45" fillId="0" borderId="24" xfId="12" applyNumberFormat="1" applyFont="1" applyBorder="1" applyAlignment="1">
      <alignment horizontal="right" vertical="center" wrapText="1"/>
    </xf>
    <xf numFmtId="185" fontId="45" fillId="0" borderId="24" xfId="12" applyNumberFormat="1" applyFont="1" applyBorder="1" applyAlignment="1">
      <alignment horizontal="right" vertical="center" wrapText="1" justifyLastLine="1"/>
    </xf>
    <xf numFmtId="185" fontId="45" fillId="0" borderId="3" xfId="12" applyNumberFormat="1" applyFont="1" applyBorder="1" applyAlignment="1">
      <alignment horizontal="right" vertical="center" wrapText="1" justifyLastLine="1"/>
    </xf>
    <xf numFmtId="185" fontId="40" fillId="0" borderId="21" xfId="12" applyNumberFormat="1" applyFont="1" applyBorder="1" applyAlignment="1">
      <alignment horizontal="right" vertical="center" wrapText="1"/>
    </xf>
    <xf numFmtId="185" fontId="45" fillId="0" borderId="21" xfId="12" applyNumberFormat="1" applyFont="1" applyBorder="1" applyAlignment="1">
      <alignment horizontal="right" vertical="center" wrapText="1"/>
    </xf>
    <xf numFmtId="185" fontId="45" fillId="0" borderId="1" xfId="12" applyNumberFormat="1" applyFont="1" applyBorder="1" applyAlignment="1">
      <alignment horizontal="right" vertical="center" wrapText="1" justifyLastLine="1"/>
    </xf>
    <xf numFmtId="185" fontId="40" fillId="0" borderId="1" xfId="12" applyNumberFormat="1" applyFont="1" applyBorder="1" applyAlignment="1">
      <alignment horizontal="right" vertical="center" wrapText="1" justifyLastLine="1"/>
    </xf>
    <xf numFmtId="185" fontId="45" fillId="0" borderId="1" xfId="0" applyNumberFormat="1" applyFont="1" applyBorder="1" applyAlignment="1">
      <alignment horizontal="right" vertical="center"/>
    </xf>
    <xf numFmtId="185" fontId="40" fillId="0" borderId="1" xfId="15" applyNumberFormat="1" applyFont="1" applyFill="1" applyBorder="1" applyAlignment="1">
      <alignment horizontal="right" vertical="center"/>
    </xf>
    <xf numFmtId="185" fontId="40" fillId="0" borderId="1" xfId="12" applyNumberFormat="1" applyFont="1" applyBorder="1" applyAlignment="1">
      <alignment horizontal="right" vertical="center"/>
    </xf>
    <xf numFmtId="185" fontId="40" fillId="0" borderId="22" xfId="12" applyNumberFormat="1" applyFont="1" applyFill="1" applyBorder="1" applyAlignment="1">
      <alignment horizontal="right" vertical="center" wrapText="1"/>
    </xf>
    <xf numFmtId="185" fontId="45" fillId="0" borderId="4" xfId="15" applyNumberFormat="1" applyFont="1" applyFill="1" applyBorder="1" applyAlignment="1">
      <alignment horizontal="right" vertical="center"/>
    </xf>
    <xf numFmtId="185" fontId="45" fillId="0" borderId="22" xfId="12" applyNumberFormat="1" applyFont="1" applyBorder="1" applyAlignment="1">
      <alignment horizontal="right" vertical="center" wrapText="1" justifyLastLine="1"/>
    </xf>
    <xf numFmtId="185" fontId="45" fillId="0" borderId="4" xfId="12" applyNumberFormat="1" applyFont="1" applyBorder="1" applyAlignment="1">
      <alignment horizontal="right" vertical="center" wrapText="1" justifyLastLine="1"/>
    </xf>
    <xf numFmtId="185" fontId="40" fillId="0" borderId="24" xfId="12" applyNumberFormat="1" applyFont="1" applyBorder="1" applyAlignment="1">
      <alignment horizontal="right" vertical="center" wrapText="1"/>
    </xf>
    <xf numFmtId="185" fontId="45" fillId="0" borderId="1" xfId="12" applyNumberFormat="1" applyFont="1" applyBorder="1" applyAlignment="1">
      <alignment horizontal="right" vertical="center"/>
    </xf>
    <xf numFmtId="0" fontId="40" fillId="0" borderId="0" xfId="0" applyFont="1" applyAlignment="1">
      <alignment horizontal="right"/>
    </xf>
    <xf numFmtId="0" fontId="0" fillId="0" borderId="0" xfId="0" applyFill="1"/>
    <xf numFmtId="3" fontId="40" fillId="0" borderId="0" xfId="0" applyNumberFormat="1" applyFont="1" applyAlignment="1">
      <alignment horizontal="right"/>
    </xf>
    <xf numFmtId="4" fontId="14" fillId="0" borderId="0" xfId="12" applyNumberFormat="1" applyFont="1" applyBorder="1" applyAlignment="1">
      <alignment horizontal="distributed" vertical="center" justifyLastLine="1"/>
    </xf>
    <xf numFmtId="4" fontId="14" fillId="0" borderId="21" xfId="12" applyNumberFormat="1" applyFont="1" applyBorder="1" applyAlignment="1">
      <alignment horizontal="distributed" vertical="center" wrapText="1" justifyLastLine="1"/>
    </xf>
    <xf numFmtId="4" fontId="14" fillId="0" borderId="1" xfId="12" applyNumberFormat="1" applyFont="1" applyBorder="1" applyAlignment="1">
      <alignment horizontal="distributed" vertical="center" wrapText="1" justifyLastLine="1"/>
    </xf>
    <xf numFmtId="4" fontId="14" fillId="0" borderId="1" xfId="12" applyNumberFormat="1" applyFont="1" applyBorder="1" applyAlignment="1">
      <alignment horizontal="distributed" vertical="center" justifyLastLine="1"/>
    </xf>
    <xf numFmtId="4" fontId="31" fillId="0" borderId="0" xfId="12" applyNumberFormat="1" applyFont="1" applyBorder="1" applyAlignment="1">
      <alignment horizontal="distributed" vertical="center" justifyLastLine="1"/>
    </xf>
    <xf numFmtId="185" fontId="45" fillId="0" borderId="1" xfId="12" applyNumberFormat="1" applyFont="1" applyFill="1" applyBorder="1" applyAlignment="1">
      <alignment horizontal="right" vertical="center" wrapText="1"/>
    </xf>
    <xf numFmtId="185" fontId="40" fillId="0" borderId="1" xfId="12" applyNumberFormat="1" applyFont="1" applyFill="1" applyBorder="1" applyAlignment="1">
      <alignment horizontal="right" vertical="center" wrapText="1"/>
    </xf>
    <xf numFmtId="4" fontId="31" fillId="0" borderId="4" xfId="12" applyNumberFormat="1" applyFont="1" applyBorder="1" applyAlignment="1">
      <alignment horizontal="left" vertical="center" wrapText="1"/>
    </xf>
    <xf numFmtId="4" fontId="31" fillId="0" borderId="9" xfId="12" applyNumberFormat="1" applyFont="1" applyBorder="1" applyAlignment="1">
      <alignment horizontal="distributed" vertical="center" justifyLastLine="1"/>
    </xf>
    <xf numFmtId="185" fontId="45" fillId="0" borderId="22" xfId="12" applyNumberFormat="1" applyFont="1" applyFill="1" applyBorder="1" applyAlignment="1">
      <alignment horizontal="right" vertical="center" wrapText="1"/>
    </xf>
    <xf numFmtId="4" fontId="31" fillId="0" borderId="20" xfId="12" applyNumberFormat="1" applyFont="1" applyBorder="1" applyAlignment="1">
      <alignment horizontal="distributed" vertical="center" justifyLastLine="1"/>
    </xf>
    <xf numFmtId="185" fontId="45" fillId="0" borderId="3" xfId="14" applyNumberFormat="1" applyFont="1" applyFill="1" applyBorder="1" applyAlignment="1">
      <alignment horizontal="right" vertical="center"/>
    </xf>
    <xf numFmtId="4" fontId="14" fillId="0" borderId="0" xfId="12" applyNumberFormat="1" applyFont="1" applyFill="1" applyBorder="1" applyAlignment="1">
      <alignment horizontal="distributed" vertical="center" justifyLastLine="1"/>
    </xf>
    <xf numFmtId="4" fontId="14" fillId="0" borderId="0" xfId="12" applyNumberFormat="1" applyFont="1" applyFill="1" applyBorder="1" applyAlignment="1">
      <alignment horizontal="center" vertical="center"/>
    </xf>
    <xf numFmtId="4" fontId="31" fillId="0" borderId="23" xfId="12" applyNumberFormat="1" applyFont="1" applyBorder="1" applyAlignment="1">
      <alignment vertical="center"/>
    </xf>
    <xf numFmtId="4" fontId="45" fillId="0" borderId="23" xfId="12" applyNumberFormat="1" applyFont="1" applyBorder="1" applyAlignment="1">
      <alignment horizontal="left" vertical="center"/>
    </xf>
    <xf numFmtId="4" fontId="40" fillId="0" borderId="23" xfId="12" applyNumberFormat="1" applyFont="1" applyBorder="1" applyAlignment="1">
      <alignment vertical="center"/>
    </xf>
    <xf numFmtId="185" fontId="45" fillId="0" borderId="4" xfId="12" applyNumberFormat="1" applyFont="1" applyFill="1" applyBorder="1" applyAlignment="1">
      <alignment horizontal="right" vertical="center" wrapText="1"/>
    </xf>
    <xf numFmtId="185" fontId="45" fillId="0" borderId="1" xfId="14" applyNumberFormat="1" applyFont="1" applyFill="1" applyBorder="1" applyAlignment="1">
      <alignment horizontal="right" vertical="center"/>
    </xf>
    <xf numFmtId="185" fontId="40" fillId="0" borderId="1" xfId="12" applyNumberFormat="1" applyFont="1" applyFill="1" applyBorder="1" applyAlignment="1">
      <alignment horizontal="right" vertical="center"/>
    </xf>
    <xf numFmtId="4" fontId="45" fillId="0" borderId="4" xfId="12" applyNumberFormat="1" applyFont="1" applyBorder="1" applyAlignment="1">
      <alignment vertical="center"/>
    </xf>
    <xf numFmtId="4" fontId="14" fillId="0" borderId="2" xfId="12" applyNumberFormat="1" applyFont="1" applyBorder="1" applyAlignment="1">
      <alignment horizontal="distributed" vertical="center" wrapText="1" justifyLastLine="1"/>
    </xf>
    <xf numFmtId="4" fontId="53" fillId="0" borderId="1" xfId="12" applyNumberFormat="1" applyFont="1" applyBorder="1" applyAlignment="1">
      <alignment horizontal="left" vertical="center" wrapText="1"/>
    </xf>
    <xf numFmtId="4" fontId="31" fillId="0" borderId="1" xfId="12" applyNumberFormat="1" applyFont="1" applyBorder="1" applyAlignment="1">
      <alignment horizontal="left" vertical="center" wrapText="1"/>
    </xf>
    <xf numFmtId="4" fontId="31" fillId="0" borderId="1" xfId="12" applyNumberFormat="1" applyFont="1" applyBorder="1" applyAlignment="1">
      <alignment vertical="center" wrapText="1"/>
    </xf>
    <xf numFmtId="4" fontId="40" fillId="0" borderId="1" xfId="12" applyNumberFormat="1" applyFont="1" applyBorder="1" applyAlignment="1">
      <alignment vertical="center" wrapText="1"/>
    </xf>
    <xf numFmtId="4" fontId="40" fillId="0" borderId="1" xfId="12" applyNumberFormat="1" applyFont="1" applyFill="1" applyBorder="1" applyAlignment="1">
      <alignment vertical="center" wrapText="1"/>
    </xf>
    <xf numFmtId="186" fontId="31" fillId="0" borderId="3" xfId="0" applyNumberFormat="1" applyFont="1" applyBorder="1" applyAlignment="1">
      <alignment horizontal="left" vertical="center" wrapText="1"/>
    </xf>
    <xf numFmtId="4" fontId="31" fillId="0" borderId="1" xfId="12" applyNumberFormat="1" applyFont="1" applyBorder="1" applyAlignment="1">
      <alignment vertical="center" wrapText="1" shrinkToFit="1"/>
    </xf>
    <xf numFmtId="186" fontId="31" fillId="0" borderId="1" xfId="0" applyNumberFormat="1" applyFont="1" applyBorder="1" applyAlignment="1">
      <alignment horizontal="left" vertical="center" wrapText="1"/>
    </xf>
    <xf numFmtId="186" fontId="31" fillId="0" borderId="1" xfId="8" applyNumberFormat="1" applyFont="1" applyFill="1" applyBorder="1" applyAlignment="1">
      <alignment vertical="center" wrapText="1" shrinkToFit="1"/>
    </xf>
    <xf numFmtId="0" fontId="32" fillId="0" borderId="2" xfId="9" applyFont="1" applyBorder="1" applyAlignment="1">
      <alignment horizontal="center" vertical="center" wrapText="1"/>
    </xf>
    <xf numFmtId="0" fontId="39" fillId="0" borderId="4" xfId="0" applyNumberFormat="1" applyFont="1" applyBorder="1" applyAlignment="1">
      <alignment horizontal="left" vertical="center" shrinkToFit="1"/>
    </xf>
    <xf numFmtId="0" fontId="9" fillId="0" borderId="1" xfId="0" applyFont="1" applyBorder="1" applyAlignment="1">
      <alignment horizontal="left" vertical="center" wrapText="1"/>
    </xf>
    <xf numFmtId="0" fontId="9" fillId="0" borderId="4" xfId="0" applyFont="1" applyBorder="1" applyAlignment="1">
      <alignment horizontal="left" vertical="center" wrapText="1"/>
    </xf>
    <xf numFmtId="0" fontId="9" fillId="0" borderId="0" xfId="0" applyFont="1" applyAlignment="1">
      <alignment horizontal="left" vertical="center"/>
    </xf>
    <xf numFmtId="0" fontId="22" fillId="0" borderId="0" xfId="0" applyFont="1" applyAlignment="1">
      <alignment horizontal="center" vertical="center"/>
    </xf>
    <xf numFmtId="0" fontId="9" fillId="0" borderId="9" xfId="0" applyFont="1" applyBorder="1" applyAlignment="1">
      <alignment horizontal="center" vertical="center"/>
    </xf>
    <xf numFmtId="0" fontId="8" fillId="0" borderId="3" xfId="0" applyFont="1" applyBorder="1" applyAlignment="1">
      <alignment horizontal="left" vertical="center" wrapText="1"/>
    </xf>
    <xf numFmtId="0" fontId="8" fillId="0" borderId="1" xfId="0" applyFont="1" applyBorder="1" applyAlignment="1">
      <alignment horizontal="left" vertical="center" wrapText="1"/>
    </xf>
    <xf numFmtId="0" fontId="9" fillId="0" borderId="1" xfId="0" applyFont="1" applyBorder="1"/>
    <xf numFmtId="0" fontId="39" fillId="0" borderId="0" xfId="2" applyNumberFormat="1" applyFont="1" applyBorder="1" applyAlignment="1">
      <alignment vertical="center"/>
    </xf>
    <xf numFmtId="4" fontId="39" fillId="0" borderId="0" xfId="2" applyNumberFormat="1" applyFont="1" applyBorder="1" applyAlignment="1">
      <alignment vertical="center"/>
    </xf>
    <xf numFmtId="0" fontId="48" fillId="0" borderId="21" xfId="0" applyFont="1" applyBorder="1" applyAlignment="1">
      <alignment vertical="center"/>
    </xf>
    <xf numFmtId="0" fontId="60" fillId="0" borderId="0" xfId="0" applyFont="1" applyFill="1" applyAlignment="1">
      <alignment vertical="center"/>
    </xf>
    <xf numFmtId="0" fontId="55" fillId="0" borderId="0" xfId="0" applyFont="1" applyBorder="1" applyAlignment="1">
      <alignment horizontal="left" vertical="center"/>
    </xf>
    <xf numFmtId="49" fontId="15" fillId="0" borderId="0" xfId="2" applyNumberFormat="1" applyFont="1" applyBorder="1" applyAlignment="1">
      <alignment vertical="center" shrinkToFit="1"/>
    </xf>
    <xf numFmtId="0" fontId="15" fillId="0" borderId="2" xfId="2" applyNumberFormat="1" applyFont="1" applyBorder="1" applyAlignment="1">
      <alignment horizontal="distributed" vertical="center"/>
    </xf>
    <xf numFmtId="49" fontId="15" fillId="0" borderId="3" xfId="2" applyNumberFormat="1" applyFont="1" applyBorder="1" applyAlignment="1">
      <alignment vertical="center" shrinkToFit="1"/>
    </xf>
    <xf numFmtId="49" fontId="15" fillId="0" borderId="1" xfId="2" applyNumberFormat="1" applyFont="1" applyBorder="1" applyAlignment="1">
      <alignment vertical="center" shrinkToFit="1"/>
    </xf>
    <xf numFmtId="49" fontId="15" fillId="0" borderId="4" xfId="2" applyNumberFormat="1" applyFont="1" applyBorder="1" applyAlignment="1">
      <alignment vertical="center" shrinkToFit="1"/>
    </xf>
    <xf numFmtId="49" fontId="15" fillId="0" borderId="1" xfId="2" applyNumberFormat="1" applyFont="1" applyBorder="1" applyAlignment="1">
      <alignment vertical="center" wrapText="1"/>
    </xf>
    <xf numFmtId="40" fontId="39" fillId="0" borderId="1" xfId="2" applyNumberFormat="1" applyFont="1" applyBorder="1" applyAlignment="1">
      <alignment vertical="center" shrinkToFit="1"/>
    </xf>
    <xf numFmtId="4" fontId="40" fillId="0" borderId="6" xfId="11" applyNumberFormat="1" applyFont="1" applyBorder="1" applyAlignment="1">
      <alignment horizontal="right" vertical="center"/>
    </xf>
    <xf numFmtId="4" fontId="14" fillId="0" borderId="6" xfId="11" applyNumberFormat="1" applyFont="1" applyBorder="1" applyAlignment="1">
      <alignment vertical="center"/>
    </xf>
    <xf numFmtId="0" fontId="14" fillId="0" borderId="4" xfId="11" applyFont="1" applyBorder="1" applyAlignment="1">
      <alignment horizontal="center" vertical="distributed"/>
    </xf>
    <xf numFmtId="0" fontId="14" fillId="0" borderId="4" xfId="11" applyFont="1" applyBorder="1" applyAlignment="1">
      <alignment vertical="distributed"/>
    </xf>
    <xf numFmtId="0" fontId="14" fillId="0" borderId="2" xfId="0" applyNumberFormat="1" applyFont="1" applyBorder="1" applyAlignment="1">
      <alignment horizontal="center" vertical="center" wrapText="1"/>
    </xf>
    <xf numFmtId="0" fontId="14" fillId="0" borderId="3" xfId="11" applyFont="1" applyBorder="1" applyAlignment="1">
      <alignment horizontal="left" vertical="center"/>
    </xf>
    <xf numFmtId="4" fontId="28" fillId="0" borderId="3" xfId="11" applyNumberFormat="1" applyFont="1" applyBorder="1" applyAlignment="1">
      <alignment vertical="center"/>
    </xf>
    <xf numFmtId="4" fontId="40" fillId="0" borderId="3" xfId="11" applyNumberFormat="1" applyFont="1" applyBorder="1" applyAlignment="1">
      <alignment horizontal="right" vertical="center" wrapText="1"/>
    </xf>
    <xf numFmtId="0" fontId="14" fillId="0" borderId="1" xfId="11" applyFont="1" applyBorder="1" applyAlignment="1">
      <alignment horizontal="left" vertical="center"/>
    </xf>
    <xf numFmtId="49" fontId="28" fillId="0" borderId="1" xfId="11" applyNumberFormat="1" applyFont="1" applyBorder="1" applyAlignment="1">
      <alignment vertical="center"/>
    </xf>
    <xf numFmtId="4" fontId="40" fillId="0" borderId="23" xfId="11" applyNumberFormat="1" applyFont="1" applyBorder="1" applyAlignment="1">
      <alignment horizontal="right" vertical="center" wrapText="1"/>
    </xf>
    <xf numFmtId="4" fontId="40" fillId="0" borderId="1" xfId="11" applyNumberFormat="1" applyFont="1" applyBorder="1" applyAlignment="1">
      <alignment horizontal="right" vertical="center" wrapText="1"/>
    </xf>
    <xf numFmtId="4" fontId="14" fillId="0" borderId="1" xfId="11" applyNumberFormat="1" applyFont="1" applyBorder="1" applyAlignment="1">
      <alignment vertical="center"/>
    </xf>
    <xf numFmtId="4" fontId="40" fillId="0" borderId="23" xfId="11" applyNumberFormat="1" applyFont="1" applyBorder="1" applyAlignment="1">
      <alignment horizontal="right" vertical="center"/>
    </xf>
    <xf numFmtId="4" fontId="14" fillId="0" borderId="1" xfId="11" applyNumberFormat="1" applyFont="1" applyBorder="1" applyAlignment="1">
      <alignment horizontal="center" vertical="center" wrapText="1"/>
    </xf>
    <xf numFmtId="4" fontId="12" fillId="0" borderId="23" xfId="11" applyNumberFormat="1" applyFont="1" applyBorder="1" applyAlignment="1">
      <alignment vertical="center" wrapText="1"/>
    </xf>
    <xf numFmtId="4" fontId="14" fillId="0" borderId="1" xfId="11" applyNumberFormat="1" applyFont="1" applyBorder="1" applyAlignment="1">
      <alignment vertical="center" wrapText="1"/>
    </xf>
    <xf numFmtId="4" fontId="28" fillId="0" borderId="1" xfId="11" applyNumberFormat="1" applyFont="1" applyBorder="1" applyAlignment="1">
      <alignment vertical="center"/>
    </xf>
    <xf numFmtId="38" fontId="40" fillId="0" borderId="23" xfId="11" applyNumberFormat="1" applyFont="1" applyBorder="1" applyAlignment="1">
      <alignment horizontal="right" vertical="center" wrapText="1"/>
    </xf>
    <xf numFmtId="4" fontId="61" fillId="0" borderId="23" xfId="11" applyNumberFormat="1" applyFont="1" applyBorder="1" applyAlignment="1">
      <alignment horizontal="center" vertical="center" wrapText="1"/>
    </xf>
    <xf numFmtId="38" fontId="40" fillId="0" borderId="26" xfId="11" applyNumberFormat="1" applyFont="1" applyBorder="1" applyAlignment="1">
      <alignment horizontal="right" vertical="center" wrapText="1"/>
    </xf>
    <xf numFmtId="38" fontId="40" fillId="0" borderId="3" xfId="11" applyNumberFormat="1" applyFont="1" applyBorder="1" applyAlignment="1">
      <alignment horizontal="right" vertical="center" wrapText="1"/>
    </xf>
    <xf numFmtId="38" fontId="40" fillId="0" borderId="1" xfId="11" applyNumberFormat="1" applyFont="1" applyBorder="1" applyAlignment="1">
      <alignment horizontal="right" vertical="center" wrapText="1"/>
    </xf>
    <xf numFmtId="38" fontId="40" fillId="0" borderId="23" xfId="11" applyNumberFormat="1" applyFont="1" applyBorder="1" applyAlignment="1">
      <alignment horizontal="right" vertical="center"/>
    </xf>
    <xf numFmtId="38" fontId="40" fillId="0" borderId="1" xfId="11" applyNumberFormat="1" applyFont="1" applyBorder="1" applyAlignment="1">
      <alignment horizontal="right" vertical="center"/>
    </xf>
    <xf numFmtId="38" fontId="40" fillId="0" borderId="27" xfId="11" applyNumberFormat="1" applyFont="1" applyBorder="1" applyAlignment="1">
      <alignment horizontal="right" vertical="center"/>
    </xf>
    <xf numFmtId="38" fontId="40" fillId="0" borderId="6" xfId="11" applyNumberFormat="1" applyFont="1" applyBorder="1" applyAlignment="1">
      <alignment horizontal="right" vertical="center"/>
    </xf>
    <xf numFmtId="185" fontId="0" fillId="0" borderId="0" xfId="0" applyNumberFormat="1"/>
    <xf numFmtId="0" fontId="54" fillId="0" borderId="2" xfId="0" applyFont="1" applyBorder="1" applyAlignment="1">
      <alignment vertical="center" shrinkToFit="1"/>
    </xf>
    <xf numFmtId="38" fontId="54" fillId="0" borderId="2" xfId="0" applyNumberFormat="1" applyFont="1" applyFill="1" applyBorder="1" applyAlignment="1">
      <alignment vertical="center" shrinkToFit="1"/>
    </xf>
    <xf numFmtId="40" fontId="54" fillId="0" borderId="2" xfId="0" applyNumberFormat="1" applyFont="1" applyFill="1" applyBorder="1" applyAlignment="1">
      <alignment vertical="center" shrinkToFit="1"/>
    </xf>
    <xf numFmtId="10" fontId="54" fillId="0" borderId="2" xfId="0" applyNumberFormat="1" applyFont="1" applyBorder="1" applyAlignment="1">
      <alignment horizontal="right" vertical="center" shrinkToFit="1"/>
    </xf>
    <xf numFmtId="0" fontId="14" fillId="0" borderId="0" xfId="0" applyFont="1"/>
    <xf numFmtId="40" fontId="40" fillId="0" borderId="1" xfId="14" applyNumberFormat="1" applyFont="1" applyFill="1" applyBorder="1" applyAlignment="1">
      <alignment vertical="center" shrinkToFit="1"/>
    </xf>
    <xf numFmtId="40" fontId="40" fillId="0" borderId="1" xfId="14" applyNumberFormat="1" applyFont="1" applyBorder="1" applyAlignment="1">
      <alignment vertical="center" shrinkToFit="1"/>
    </xf>
    <xf numFmtId="40" fontId="40" fillId="0" borderId="4" xfId="14" applyNumberFormat="1" applyFont="1" applyBorder="1" applyAlignment="1">
      <alignment vertical="center" shrinkToFit="1"/>
    </xf>
    <xf numFmtId="40" fontId="40" fillId="0" borderId="4" xfId="14" applyNumberFormat="1" applyFont="1" applyFill="1" applyBorder="1" applyAlignment="1">
      <alignment vertical="center" shrinkToFit="1"/>
    </xf>
    <xf numFmtId="0" fontId="40" fillId="0" borderId="3" xfId="0" applyFont="1" applyBorder="1" applyAlignment="1">
      <alignment vertical="center"/>
    </xf>
    <xf numFmtId="0" fontId="40" fillId="0" borderId="1" xfId="0" applyFont="1" applyBorder="1" applyAlignment="1">
      <alignment vertical="center"/>
    </xf>
    <xf numFmtId="38" fontId="40" fillId="0" borderId="3" xfId="0" applyNumberFormat="1" applyFont="1" applyBorder="1" applyAlignment="1">
      <alignment vertical="center"/>
    </xf>
    <xf numFmtId="38" fontId="40" fillId="0" borderId="1" xfId="0" applyNumberFormat="1" applyFont="1" applyBorder="1" applyAlignment="1">
      <alignment vertical="center"/>
    </xf>
    <xf numFmtId="38" fontId="40" fillId="0" borderId="4" xfId="0" applyNumberFormat="1" applyFont="1" applyBorder="1" applyAlignment="1">
      <alignment vertical="center"/>
    </xf>
    <xf numFmtId="0" fontId="40" fillId="0" borderId="0" xfId="0" applyFont="1" applyBorder="1"/>
    <xf numFmtId="0" fontId="40" fillId="0" borderId="0" xfId="0" applyFont="1"/>
    <xf numFmtId="49" fontId="40" fillId="0" borderId="3" xfId="0" applyNumberFormat="1" applyFont="1" applyBorder="1" applyAlignment="1">
      <alignment horizontal="center" vertical="center"/>
    </xf>
    <xf numFmtId="49" fontId="40" fillId="0" borderId="1" xfId="0" applyNumberFormat="1" applyFont="1" applyBorder="1" applyAlignment="1">
      <alignment horizontal="center" vertical="center"/>
    </xf>
    <xf numFmtId="0" fontId="4" fillId="0" borderId="1" xfId="0" applyFont="1" applyBorder="1" applyAlignment="1">
      <alignment vertical="center" wrapText="1"/>
    </xf>
    <xf numFmtId="0" fontId="40" fillId="0" borderId="4" xfId="0" applyFont="1" applyBorder="1" applyAlignment="1">
      <alignment horizontal="center" vertical="center" wrapText="1"/>
    </xf>
    <xf numFmtId="0" fontId="4" fillId="0" borderId="4" xfId="0" applyFont="1" applyBorder="1" applyAlignment="1">
      <alignment vertical="center"/>
    </xf>
    <xf numFmtId="38" fontId="40" fillId="0" borderId="4" xfId="0" applyNumberFormat="1" applyFont="1" applyBorder="1" applyAlignment="1">
      <alignment horizontal="center" vertical="center"/>
    </xf>
    <xf numFmtId="0" fontId="14" fillId="0" borderId="9" xfId="0" applyFont="1" applyBorder="1" applyAlignment="1">
      <alignment vertical="center"/>
    </xf>
    <xf numFmtId="0" fontId="40" fillId="0" borderId="9" xfId="0" applyFont="1" applyBorder="1" applyAlignment="1">
      <alignment horizontal="center" vertical="center"/>
    </xf>
    <xf numFmtId="0" fontId="14" fillId="0" borderId="9" xfId="0" applyFont="1" applyBorder="1" applyAlignment="1">
      <alignment horizontal="center" vertical="center"/>
    </xf>
    <xf numFmtId="38" fontId="40" fillId="0" borderId="3" xfId="0" applyNumberFormat="1" applyFont="1" applyBorder="1" applyAlignment="1">
      <alignment vertical="center" shrinkToFit="1"/>
    </xf>
    <xf numFmtId="188" fontId="40" fillId="0" borderId="3" xfId="0" applyNumberFormat="1" applyFont="1" applyBorder="1" applyAlignment="1">
      <alignment vertical="center" shrinkToFit="1"/>
    </xf>
    <xf numFmtId="38" fontId="40" fillId="0" borderId="1" xfId="0" applyNumberFormat="1" applyFont="1" applyBorder="1" applyAlignment="1">
      <alignment vertical="center" shrinkToFit="1"/>
    </xf>
    <xf numFmtId="38" fontId="40" fillId="0" borderId="4" xfId="0" applyNumberFormat="1" applyFont="1" applyBorder="1" applyAlignment="1">
      <alignment vertical="center" shrinkToFit="1"/>
    </xf>
    <xf numFmtId="49" fontId="40" fillId="0" borderId="3" xfId="0" applyNumberFormat="1" applyFont="1" applyBorder="1" applyAlignment="1">
      <alignment horizontal="center" vertical="center" wrapText="1"/>
    </xf>
    <xf numFmtId="49" fontId="40" fillId="0" borderId="1" xfId="0" applyNumberFormat="1" applyFont="1" applyBorder="1" applyAlignment="1">
      <alignment horizontal="center" vertical="center" wrapText="1"/>
    </xf>
    <xf numFmtId="0" fontId="14" fillId="0" borderId="4" xfId="0" applyFont="1" applyBorder="1" applyAlignment="1">
      <alignment vertical="center"/>
    </xf>
    <xf numFmtId="0" fontId="40" fillId="0" borderId="4" xfId="0" applyFont="1" applyBorder="1" applyAlignment="1">
      <alignment vertical="center"/>
    </xf>
    <xf numFmtId="38" fontId="40" fillId="0" borderId="4" xfId="0" applyNumberFormat="1" applyFont="1" applyBorder="1"/>
    <xf numFmtId="38" fontId="40" fillId="0" borderId="3" xfId="0" applyNumberFormat="1" applyFont="1" applyBorder="1" applyAlignment="1">
      <alignment vertical="center" wrapText="1"/>
    </xf>
    <xf numFmtId="38" fontId="40" fillId="0" borderId="3" xfId="0" applyNumberFormat="1" applyFont="1" applyBorder="1"/>
    <xf numFmtId="38" fontId="40" fillId="0" borderId="1" xfId="0" applyNumberFormat="1" applyFont="1" applyBorder="1" applyAlignment="1">
      <alignment vertical="center" wrapText="1"/>
    </xf>
    <xf numFmtId="38" fontId="40" fillId="0" borderId="1" xfId="0" applyNumberFormat="1" applyFont="1" applyBorder="1"/>
    <xf numFmtId="40" fontId="40" fillId="0" borderId="2" xfId="7" applyNumberFormat="1" applyFont="1" applyFill="1" applyBorder="1" applyAlignment="1">
      <alignment vertical="center"/>
    </xf>
    <xf numFmtId="49" fontId="40" fillId="0" borderId="18" xfId="9" applyNumberFormat="1" applyFont="1" applyBorder="1" applyAlignment="1">
      <alignment vertical="center" wrapText="1"/>
    </xf>
    <xf numFmtId="49" fontId="40" fillId="0" borderId="14" xfId="16" applyNumberFormat="1" applyFont="1" applyBorder="1" applyAlignment="1">
      <alignment vertical="center" wrapText="1"/>
    </xf>
    <xf numFmtId="49" fontId="40" fillId="0" borderId="17" xfId="16" applyNumberFormat="1" applyFont="1" applyBorder="1" applyAlignment="1">
      <alignment vertical="center"/>
    </xf>
    <xf numFmtId="38" fontId="40" fillId="0" borderId="2" xfId="16" applyNumberFormat="1" applyFont="1" applyBorder="1" applyAlignment="1">
      <alignment vertical="center"/>
    </xf>
    <xf numFmtId="38" fontId="40" fillId="0" borderId="16" xfId="16" applyNumberFormat="1" applyFont="1" applyBorder="1" applyAlignment="1">
      <alignment vertical="center"/>
    </xf>
    <xf numFmtId="0" fontId="32" fillId="0" borderId="8" xfId="9" applyFont="1" applyBorder="1" applyAlignment="1">
      <alignment horizontal="left" vertical="center" wrapText="1"/>
    </xf>
    <xf numFmtId="0" fontId="32" fillId="0" borderId="4" xfId="9" applyFont="1" applyBorder="1" applyAlignment="1">
      <alignment horizontal="left" vertical="center" wrapText="1"/>
    </xf>
    <xf numFmtId="0" fontId="14" fillId="0" borderId="5" xfId="9" applyFont="1" applyBorder="1" applyAlignment="1">
      <alignment horizontal="center" vertical="center" wrapText="1"/>
    </xf>
    <xf numFmtId="0" fontId="32" fillId="0" borderId="9" xfId="9" applyFont="1" applyBorder="1" applyAlignment="1">
      <alignment horizontal="center" vertical="center" wrapText="1"/>
    </xf>
    <xf numFmtId="0" fontId="32" fillId="0" borderId="4" xfId="9" applyFont="1" applyBorder="1" applyAlignment="1">
      <alignment horizontal="center" vertical="center" wrapText="1"/>
    </xf>
    <xf numFmtId="0" fontId="9" fillId="0" borderId="2" xfId="0" applyFont="1" applyBorder="1" applyAlignment="1">
      <alignment horizontal="center" vertical="center" justifyLastLine="1"/>
    </xf>
    <xf numFmtId="0" fontId="14" fillId="0" borderId="0" xfId="0" applyFont="1" applyAlignment="1">
      <alignment horizontal="right" vertical="center"/>
    </xf>
    <xf numFmtId="40" fontId="14" fillId="0" borderId="2" xfId="7" applyNumberFormat="1" applyFont="1" applyFill="1" applyBorder="1" applyAlignment="1">
      <alignment horizontal="center" vertical="center"/>
    </xf>
    <xf numFmtId="178" fontId="12" fillId="0" borderId="0" xfId="0" applyNumberFormat="1" applyFont="1" applyAlignment="1">
      <alignment horizontal="center" vertical="center"/>
    </xf>
    <xf numFmtId="49" fontId="12" fillId="0" borderId="0" xfId="7" applyNumberFormat="1" applyFont="1" applyFill="1" applyAlignment="1">
      <alignment horizontal="center" vertical="center" wrapText="1"/>
    </xf>
    <xf numFmtId="49" fontId="12" fillId="0" borderId="0" xfId="0" applyNumberFormat="1" applyFont="1" applyAlignment="1">
      <alignment horizontal="left" vertical="center"/>
    </xf>
    <xf numFmtId="49" fontId="12" fillId="0" borderId="0" xfId="0" applyNumberFormat="1" applyFont="1" applyBorder="1" applyAlignment="1">
      <alignment horizontal="left" vertical="center"/>
    </xf>
    <xf numFmtId="49" fontId="14" fillId="0" borderId="4" xfId="7" applyNumberFormat="1" applyFont="1" applyFill="1" applyBorder="1" applyAlignment="1">
      <alignment horizontal="center" vertical="center" wrapText="1"/>
    </xf>
    <xf numFmtId="40" fontId="14" fillId="0" borderId="2" xfId="4" applyNumberFormat="1" applyFont="1" applyBorder="1" applyAlignment="1">
      <alignment horizontal="distributed" vertical="center"/>
    </xf>
    <xf numFmtId="49" fontId="40" fillId="0" borderId="2" xfId="7" applyNumberFormat="1" applyFont="1" applyFill="1" applyBorder="1" applyAlignment="1">
      <alignment vertical="center"/>
    </xf>
    <xf numFmtId="0" fontId="9" fillId="0" borderId="0" xfId="7" applyFont="1" applyFill="1" applyAlignment="1">
      <alignment horizontal="left" vertical="center"/>
    </xf>
    <xf numFmtId="180" fontId="9" fillId="0" borderId="0" xfId="0" applyNumberFormat="1" applyFont="1" applyBorder="1" applyAlignment="1">
      <alignment horizontal="left" vertical="center"/>
    </xf>
    <xf numFmtId="180" fontId="13" fillId="0" borderId="0" xfId="0" applyNumberFormat="1" applyFont="1" applyAlignment="1">
      <alignment horizontal="left" vertical="center"/>
    </xf>
    <xf numFmtId="180" fontId="12" fillId="0" borderId="0" xfId="0" applyNumberFormat="1" applyFont="1" applyAlignment="1">
      <alignment horizontal="left" vertical="center"/>
    </xf>
    <xf numFmtId="178" fontId="14" fillId="0" borderId="0" xfId="0" applyNumberFormat="1" applyFont="1" applyAlignment="1">
      <alignment horizontal="center" vertical="center"/>
    </xf>
    <xf numFmtId="49" fontId="14" fillId="0" borderId="0" xfId="7" applyNumberFormat="1" applyFont="1" applyFill="1" applyAlignment="1">
      <alignment horizontal="center" vertical="center" wrapText="1"/>
    </xf>
    <xf numFmtId="178" fontId="15" fillId="0" borderId="0" xfId="0" applyNumberFormat="1" applyFont="1" applyAlignment="1">
      <alignment vertical="center" shrinkToFit="1"/>
    </xf>
    <xf numFmtId="184" fontId="39" fillId="0" borderId="19" xfId="7" applyNumberFormat="1" applyFont="1" applyFill="1" applyBorder="1" applyAlignment="1">
      <alignment horizontal="center" vertical="center" shrinkToFit="1"/>
    </xf>
    <xf numFmtId="40" fontId="40" fillId="0" borderId="2" xfId="7" applyNumberFormat="1" applyFont="1" applyFill="1" applyBorder="1" applyAlignment="1">
      <alignment vertical="center" shrinkToFit="1"/>
    </xf>
    <xf numFmtId="184" fontId="15" fillId="0" borderId="0" xfId="7" applyNumberFormat="1" applyFont="1" applyFill="1" applyAlignment="1">
      <alignment vertical="center" shrinkToFit="1"/>
    </xf>
    <xf numFmtId="0" fontId="14" fillId="0" borderId="0" xfId="7" applyFont="1" applyFill="1" applyAlignment="1">
      <alignment vertical="center"/>
    </xf>
    <xf numFmtId="40" fontId="40" fillId="0" borderId="2" xfId="7" applyNumberFormat="1" applyFont="1" applyFill="1" applyBorder="1" applyAlignment="1">
      <alignment horizontal="right" vertical="center" shrinkToFit="1"/>
    </xf>
    <xf numFmtId="40" fontId="40" fillId="0" borderId="4" xfId="7" applyNumberFormat="1" applyFont="1" applyFill="1" applyBorder="1" applyAlignment="1">
      <alignment horizontal="right" vertical="center" shrinkToFit="1"/>
    </xf>
    <xf numFmtId="40" fontId="45" fillId="0" borderId="2" xfId="7" applyNumberFormat="1" applyFont="1" applyFill="1" applyBorder="1" applyAlignment="1">
      <alignment vertical="center" shrinkToFit="1"/>
    </xf>
    <xf numFmtId="40" fontId="40" fillId="0" borderId="19" xfId="7" applyNumberFormat="1" applyFont="1" applyFill="1" applyBorder="1" applyAlignment="1">
      <alignment horizontal="center" vertical="center" shrinkToFit="1"/>
    </xf>
    <xf numFmtId="49" fontId="45" fillId="0" borderId="4" xfId="7" applyNumberFormat="1" applyFont="1" applyFill="1" applyBorder="1" applyAlignment="1">
      <alignment vertical="center" shrinkToFit="1"/>
    </xf>
    <xf numFmtId="49" fontId="40" fillId="0" borderId="2" xfId="7" applyNumberFormat="1" applyFont="1" applyFill="1" applyBorder="1" applyAlignment="1">
      <alignment vertical="center" shrinkToFit="1"/>
    </xf>
    <xf numFmtId="49" fontId="45" fillId="0" borderId="2" xfId="7" applyNumberFormat="1" applyFont="1" applyFill="1" applyBorder="1" applyAlignment="1">
      <alignment vertical="center" shrinkToFit="1"/>
    </xf>
    <xf numFmtId="49" fontId="28" fillId="0" borderId="4" xfId="7" applyNumberFormat="1" applyFont="1" applyFill="1" applyBorder="1" applyAlignment="1">
      <alignment vertical="center" shrinkToFit="1"/>
    </xf>
    <xf numFmtId="40" fontId="40" fillId="0" borderId="3" xfId="0" applyNumberFormat="1" applyFont="1" applyBorder="1" applyAlignment="1">
      <alignment horizontal="left" vertical="center"/>
    </xf>
    <xf numFmtId="40" fontId="40" fillId="0" borderId="1" xfId="0" applyNumberFormat="1" applyFont="1" applyBorder="1" applyAlignment="1">
      <alignment horizontal="left" vertical="center"/>
    </xf>
    <xf numFmtId="38" fontId="40" fillId="0" borderId="2" xfId="16" applyNumberFormat="1" applyFont="1" applyBorder="1" applyAlignment="1">
      <alignment horizontal="right" vertical="center"/>
    </xf>
    <xf numFmtId="0" fontId="14" fillId="0" borderId="10" xfId="9" applyFont="1" applyBorder="1" applyAlignment="1">
      <alignment vertical="center" shrinkToFit="1"/>
    </xf>
    <xf numFmtId="0" fontId="40" fillId="0" borderId="2" xfId="6" applyFont="1" applyBorder="1" applyAlignment="1">
      <alignment horizontal="left" vertical="top" wrapText="1"/>
    </xf>
    <xf numFmtId="38" fontId="2" fillId="0" borderId="2" xfId="6" applyNumberFormat="1" applyFont="1" applyBorder="1" applyAlignment="1">
      <alignment horizontal="right" vertical="top" wrapText="1"/>
    </xf>
    <xf numFmtId="38" fontId="2" fillId="0" borderId="2" xfId="6" applyNumberFormat="1" applyFont="1" applyBorder="1" applyAlignment="1">
      <alignment horizontal="left" vertical="top" wrapText="1"/>
    </xf>
    <xf numFmtId="0" fontId="14" fillId="0" borderId="3" xfId="0" applyFont="1" applyBorder="1" applyAlignment="1">
      <alignment horizontal="left" vertical="center" shrinkToFit="1"/>
    </xf>
    <xf numFmtId="0" fontId="14" fillId="0" borderId="1" xfId="0" applyFont="1" applyBorder="1" applyAlignment="1">
      <alignment horizontal="left" vertical="center" shrinkToFit="1"/>
    </xf>
    <xf numFmtId="181" fontId="40" fillId="0" borderId="3" xfId="14" applyNumberFormat="1" applyFont="1" applyBorder="1" applyAlignment="1">
      <alignment horizontal="right" vertical="center" justifyLastLine="1"/>
    </xf>
    <xf numFmtId="181" fontId="40" fillId="0" borderId="1" xfId="14" applyNumberFormat="1" applyFont="1" applyBorder="1" applyAlignment="1">
      <alignment horizontal="right" vertical="center" justifyLastLine="1"/>
    </xf>
    <xf numFmtId="40" fontId="61" fillId="4" borderId="1" xfId="14" applyNumberFormat="1" applyFont="1" applyFill="1" applyBorder="1" applyAlignment="1">
      <alignment vertical="center" shrinkToFit="1"/>
    </xf>
    <xf numFmtId="40" fontId="40" fillId="4" borderId="1" xfId="14" applyNumberFormat="1" applyFont="1" applyFill="1" applyBorder="1" applyAlignment="1">
      <alignment vertical="center" shrinkToFit="1"/>
    </xf>
    <xf numFmtId="185" fontId="15" fillId="0" borderId="1" xfId="3" applyNumberFormat="1" applyFont="1" applyBorder="1" applyAlignment="1">
      <alignment vertical="top" shrinkToFit="1"/>
    </xf>
    <xf numFmtId="0" fontId="66" fillId="0" borderId="2" xfId="7" applyFont="1" applyFill="1" applyBorder="1" applyAlignment="1">
      <alignment vertical="top" wrapText="1"/>
    </xf>
    <xf numFmtId="0" fontId="9" fillId="0" borderId="0" xfId="0" applyFont="1" applyAlignment="1">
      <alignment horizontal="right"/>
    </xf>
    <xf numFmtId="180" fontId="14" fillId="0" borderId="0" xfId="0" applyNumberFormat="1" applyFont="1" applyAlignment="1">
      <alignment horizontal="left" vertical="center"/>
    </xf>
    <xf numFmtId="0" fontId="66" fillId="0" borderId="4" xfId="7" applyFont="1" applyFill="1" applyBorder="1" applyAlignment="1">
      <alignment horizontal="center" vertical="center"/>
    </xf>
    <xf numFmtId="180" fontId="70" fillId="0" borderId="0" xfId="0" applyNumberFormat="1" applyFont="1" applyAlignment="1">
      <alignment horizontal="left" vertical="center"/>
    </xf>
    <xf numFmtId="0" fontId="72" fillId="0" borderId="3" xfId="0" applyNumberFormat="1" applyFont="1" applyBorder="1" applyAlignment="1">
      <alignment vertical="center" wrapText="1"/>
    </xf>
    <xf numFmtId="0" fontId="72" fillId="0" borderId="1" xfId="0" applyNumberFormat="1" applyFont="1" applyBorder="1" applyAlignment="1">
      <alignment vertical="center" wrapText="1"/>
    </xf>
    <xf numFmtId="0" fontId="65" fillId="0" borderId="1" xfId="0" applyNumberFormat="1" applyFont="1" applyBorder="1" applyAlignment="1">
      <alignment vertical="center" wrapText="1"/>
    </xf>
    <xf numFmtId="0" fontId="72" fillId="0" borderId="1" xfId="0" applyNumberFormat="1" applyFont="1" applyBorder="1" applyAlignment="1">
      <alignment vertical="center"/>
    </xf>
    <xf numFmtId="0" fontId="65" fillId="0" borderId="1" xfId="0" applyNumberFormat="1" applyFont="1" applyBorder="1" applyAlignment="1">
      <alignment vertical="center"/>
    </xf>
    <xf numFmtId="178" fontId="70" fillId="0" borderId="9" xfId="0" applyNumberFormat="1" applyFont="1" applyBorder="1" applyAlignment="1">
      <alignment vertical="center"/>
    </xf>
    <xf numFmtId="178" fontId="73" fillId="0" borderId="9" xfId="0" applyNumberFormat="1" applyFont="1" applyBorder="1" applyAlignment="1">
      <alignment horizontal="center" vertical="center" shrinkToFit="1"/>
    </xf>
    <xf numFmtId="178" fontId="73" fillId="0" borderId="0" xfId="0" applyNumberFormat="1" applyFont="1" applyBorder="1" applyAlignment="1">
      <alignment horizontal="center" vertical="center"/>
    </xf>
    <xf numFmtId="178" fontId="65" fillId="0" borderId="2" xfId="0" applyNumberFormat="1" applyFont="1" applyBorder="1" applyAlignment="1">
      <alignment horizontal="distributed" vertical="center" justifyLastLine="1"/>
    </xf>
    <xf numFmtId="49" fontId="65" fillId="0" borderId="2" xfId="0" applyNumberFormat="1" applyFont="1" applyBorder="1" applyAlignment="1">
      <alignment horizontal="center" vertical="center" shrinkToFit="1"/>
    </xf>
    <xf numFmtId="178" fontId="65" fillId="0" borderId="12" xfId="0" applyNumberFormat="1" applyFont="1" applyBorder="1" applyAlignment="1">
      <alignment horizontal="distributed" vertical="center" justifyLastLine="1"/>
    </xf>
    <xf numFmtId="4" fontId="66" fillId="0" borderId="2" xfId="7" applyNumberFormat="1" applyFont="1" applyFill="1" applyBorder="1" applyAlignment="1">
      <alignment horizontal="center" vertical="center"/>
    </xf>
    <xf numFmtId="184" fontId="66" fillId="0" borderId="2" xfId="7" applyNumberFormat="1" applyFont="1" applyFill="1" applyBorder="1" applyAlignment="1">
      <alignment horizontal="center" vertical="center"/>
    </xf>
    <xf numFmtId="0" fontId="74" fillId="0" borderId="4" xfId="7" applyFont="1" applyFill="1" applyBorder="1" applyAlignment="1">
      <alignment horizontal="left" vertical="center"/>
    </xf>
    <xf numFmtId="4" fontId="66" fillId="0" borderId="2" xfId="7" applyNumberFormat="1" applyFont="1" applyFill="1" applyBorder="1" applyAlignment="1">
      <alignment horizontal="left" vertical="center"/>
    </xf>
    <xf numFmtId="0" fontId="66" fillId="0" borderId="2" xfId="3" applyNumberFormat="1" applyFont="1" applyBorder="1" applyAlignment="1">
      <alignment horizontal="center" vertical="center" shrinkToFit="1"/>
    </xf>
    <xf numFmtId="178" fontId="66" fillId="0" borderId="2" xfId="3" applyNumberFormat="1" applyFont="1" applyBorder="1" applyAlignment="1">
      <alignment horizontal="center" vertical="center" shrinkToFit="1"/>
    </xf>
    <xf numFmtId="180" fontId="66" fillId="0" borderId="3" xfId="14" applyNumberFormat="1" applyFont="1" applyBorder="1" applyAlignment="1">
      <alignment vertical="center" shrinkToFit="1"/>
    </xf>
    <xf numFmtId="180" fontId="66" fillId="0" borderId="1" xfId="14" applyNumberFormat="1" applyFont="1" applyBorder="1" applyAlignment="1">
      <alignment vertical="center" shrinkToFit="1"/>
    </xf>
    <xf numFmtId="180" fontId="66" fillId="0" borderId="1" xfId="14" applyNumberFormat="1" applyFont="1" applyBorder="1" applyAlignment="1">
      <alignment horizontal="left" vertical="center" shrinkToFit="1"/>
    </xf>
    <xf numFmtId="38" fontId="54" fillId="0" borderId="2" xfId="0" applyNumberFormat="1" applyFont="1" applyBorder="1" applyAlignment="1">
      <alignment horizontal="center" vertical="center"/>
    </xf>
    <xf numFmtId="0" fontId="54" fillId="0" borderId="2" xfId="0" applyFont="1" applyBorder="1" applyAlignment="1">
      <alignment horizontal="left" vertical="center" shrinkToFit="1"/>
    </xf>
    <xf numFmtId="4" fontId="59" fillId="0" borderId="4" xfId="0" applyNumberFormat="1" applyFont="1" applyBorder="1" applyAlignment="1">
      <alignment horizontal="distributed" vertical="center" justifyLastLine="1"/>
    </xf>
    <xf numFmtId="4" fontId="12" fillId="0" borderId="0" xfId="12" applyNumberFormat="1" applyFont="1" applyAlignment="1">
      <alignment vertical="center"/>
    </xf>
    <xf numFmtId="0" fontId="2" fillId="0" borderId="0" xfId="0" applyFont="1"/>
    <xf numFmtId="4" fontId="9" fillId="0" borderId="0" xfId="12" applyNumberFormat="1" applyFont="1" applyBorder="1" applyAlignment="1">
      <alignment vertical="center"/>
    </xf>
    <xf numFmtId="4" fontId="9" fillId="0" borderId="0" xfId="12" applyNumberFormat="1" applyFont="1" applyBorder="1" applyAlignment="1">
      <alignment horizontal="center" vertical="center"/>
    </xf>
    <xf numFmtId="4" fontId="3" fillId="0" borderId="0" xfId="12" applyNumberFormat="1" applyFont="1" applyBorder="1" applyAlignment="1">
      <alignment horizontal="left" vertical="center"/>
    </xf>
    <xf numFmtId="4" fontId="9" fillId="0" borderId="0" xfId="12" applyNumberFormat="1" applyFont="1" applyBorder="1" applyAlignment="1">
      <alignment horizontal="centerContinuous" vertical="center"/>
    </xf>
    <xf numFmtId="0" fontId="9" fillId="0" borderId="0" xfId="12" applyFont="1" applyBorder="1" applyAlignment="1">
      <alignment vertical="center"/>
    </xf>
    <xf numFmtId="4" fontId="9" fillId="0" borderId="0" xfId="12" applyNumberFormat="1" applyFont="1" applyAlignment="1">
      <alignment horizontal="right" vertical="center"/>
    </xf>
    <xf numFmtId="176" fontId="15" fillId="0" borderId="0" xfId="14" applyFont="1" applyAlignment="1">
      <alignment vertical="center" wrapText="1"/>
    </xf>
    <xf numFmtId="0" fontId="9" fillId="0" borderId="0" xfId="0" applyFont="1" applyAlignment="1">
      <alignment horizontal="centerContinuous" vertical="center" wrapText="1"/>
    </xf>
    <xf numFmtId="176" fontId="14" fillId="0" borderId="0" xfId="14" applyFont="1" applyAlignment="1">
      <alignment horizontal="right" vertical="center" wrapText="1"/>
    </xf>
    <xf numFmtId="182" fontId="9" fillId="0" borderId="0" xfId="14" applyNumberFormat="1" applyFont="1" applyAlignment="1">
      <alignment vertical="center" wrapText="1"/>
    </xf>
    <xf numFmtId="0" fontId="40" fillId="4" borderId="1" xfId="0" applyFont="1" applyFill="1" applyBorder="1" applyAlignment="1">
      <alignment vertical="center" shrinkToFit="1"/>
    </xf>
    <xf numFmtId="0" fontId="40" fillId="0" borderId="1" xfId="0" applyFont="1" applyFill="1" applyBorder="1" applyAlignment="1">
      <alignment vertical="center" shrinkToFit="1"/>
    </xf>
    <xf numFmtId="0" fontId="40" fillId="0" borderId="1" xfId="0" applyFont="1" applyBorder="1" applyAlignment="1">
      <alignment vertical="center" shrinkToFit="1"/>
    </xf>
    <xf numFmtId="0" fontId="36" fillId="0" borderId="4" xfId="0" applyFont="1" applyBorder="1" applyAlignment="1">
      <alignment vertical="center"/>
    </xf>
    <xf numFmtId="40" fontId="40" fillId="0" borderId="3" xfId="14" applyNumberFormat="1" applyFont="1" applyBorder="1" applyAlignment="1">
      <alignment horizontal="right" vertical="center" shrinkToFit="1"/>
    </xf>
    <xf numFmtId="40" fontId="40" fillId="0" borderId="1" xfId="0" applyNumberFormat="1" applyFont="1" applyBorder="1" applyAlignment="1">
      <alignment vertical="center" shrinkToFit="1"/>
    </xf>
    <xf numFmtId="40" fontId="40" fillId="0" borderId="1" xfId="14" applyNumberFormat="1" applyFont="1" applyBorder="1" applyAlignment="1">
      <alignment horizontal="right" vertical="center" shrinkToFit="1"/>
    </xf>
    <xf numFmtId="40" fontId="40" fillId="4" borderId="1" xfId="2" applyNumberFormat="1" applyFont="1" applyFill="1" applyBorder="1" applyAlignment="1">
      <alignment vertical="center" shrinkToFit="1"/>
    </xf>
    <xf numFmtId="40" fontId="40" fillId="4" borderId="1" xfId="0" applyNumberFormat="1" applyFont="1" applyFill="1" applyBorder="1" applyAlignment="1">
      <alignment vertical="center" shrinkToFit="1"/>
    </xf>
    <xf numFmtId="40" fontId="40" fillId="0" borderId="1" xfId="2" applyNumberFormat="1" applyFont="1" applyBorder="1" applyAlignment="1">
      <alignment vertical="center" shrinkToFit="1"/>
    </xf>
    <xf numFmtId="40" fontId="40" fillId="0" borderId="4" xfId="2" applyNumberFormat="1" applyFont="1" applyBorder="1" applyAlignment="1">
      <alignment vertical="center" shrinkToFit="1"/>
    </xf>
    <xf numFmtId="40" fontId="40" fillId="0" borderId="4" xfId="0" applyNumberFormat="1" applyFont="1" applyBorder="1" applyAlignment="1">
      <alignment vertical="center" shrinkToFit="1"/>
    </xf>
    <xf numFmtId="40" fontId="66" fillId="0" borderId="3" xfId="0" applyNumberFormat="1" applyFont="1" applyBorder="1" applyAlignment="1">
      <alignment horizontal="left" vertical="center"/>
    </xf>
    <xf numFmtId="40" fontId="66" fillId="0" borderId="1" xfId="0" applyNumberFormat="1" applyFont="1" applyBorder="1" applyAlignment="1">
      <alignment horizontal="left" vertical="center"/>
    </xf>
    <xf numFmtId="0" fontId="66" fillId="4" borderId="1" xfId="0" applyFont="1" applyFill="1" applyBorder="1" applyAlignment="1">
      <alignment vertical="center" shrinkToFit="1"/>
    </xf>
    <xf numFmtId="0" fontId="66" fillId="0" borderId="1" xfId="0" applyFont="1" applyFill="1" applyBorder="1" applyAlignment="1">
      <alignment vertical="center" shrinkToFit="1"/>
    </xf>
    <xf numFmtId="0" fontId="66" fillId="0" borderId="1" xfId="0" applyFont="1" applyBorder="1" applyAlignment="1">
      <alignment vertical="center" shrinkToFit="1"/>
    </xf>
    <xf numFmtId="0" fontId="66" fillId="0" borderId="4" xfId="0" applyFont="1" applyBorder="1" applyAlignment="1">
      <alignment vertical="center" shrinkToFit="1"/>
    </xf>
    <xf numFmtId="0" fontId="66" fillId="0" borderId="4" xfId="0" applyFont="1" applyBorder="1" applyAlignment="1">
      <alignment vertical="center"/>
    </xf>
    <xf numFmtId="0" fontId="77" fillId="0" borderId="24" xfId="0" applyFont="1" applyBorder="1" applyAlignment="1">
      <alignment horizontal="center" vertical="center"/>
    </xf>
    <xf numFmtId="0" fontId="77" fillId="0" borderId="22" xfId="0" applyFont="1" applyBorder="1" applyAlignment="1">
      <alignment horizontal="center" vertical="center"/>
    </xf>
    <xf numFmtId="181" fontId="77" fillId="0" borderId="2" xfId="14" applyNumberFormat="1" applyFont="1" applyBorder="1" applyAlignment="1">
      <alignment horizontal="distributed" vertical="center" justifyLastLine="1"/>
    </xf>
    <xf numFmtId="176" fontId="77" fillId="0" borderId="2" xfId="14" applyFont="1" applyBorder="1" applyAlignment="1">
      <alignment horizontal="distributed" vertical="center" justifyLastLine="1"/>
    </xf>
    <xf numFmtId="176" fontId="77" fillId="0" borderId="2" xfId="14" applyFont="1" applyBorder="1" applyAlignment="1">
      <alignment horizontal="distributed" vertical="center" wrapText="1"/>
    </xf>
    <xf numFmtId="0" fontId="66" fillId="0" borderId="0" xfId="0" applyFont="1" applyAlignment="1">
      <alignment vertical="center" shrinkToFit="1"/>
    </xf>
    <xf numFmtId="0" fontId="66" fillId="0" borderId="24" xfId="0" applyFont="1" applyBorder="1" applyAlignment="1">
      <alignment horizontal="left" vertical="center" shrinkToFit="1"/>
    </xf>
    <xf numFmtId="0" fontId="66" fillId="0" borderId="21" xfId="0" applyFont="1" applyBorder="1" applyAlignment="1">
      <alignment horizontal="left" vertical="center" shrinkToFit="1"/>
    </xf>
    <xf numFmtId="0" fontId="75" fillId="4" borderId="21" xfId="0" applyFont="1" applyFill="1" applyBorder="1" applyAlignment="1">
      <alignment vertical="center" shrinkToFit="1"/>
    </xf>
    <xf numFmtId="176" fontId="65" fillId="0" borderId="3" xfId="14" applyFont="1" applyBorder="1" applyAlignment="1">
      <alignment horizontal="right" vertical="center" wrapText="1"/>
    </xf>
    <xf numFmtId="176" fontId="65" fillId="0" borderId="1" xfId="14" applyFont="1" applyBorder="1" applyAlignment="1">
      <alignment horizontal="right" vertical="center" wrapText="1"/>
    </xf>
    <xf numFmtId="40" fontId="14" fillId="0" borderId="2" xfId="7" applyNumberFormat="1" applyFont="1" applyFill="1" applyBorder="1" applyAlignment="1">
      <alignment horizontal="center" vertical="center" shrinkToFit="1"/>
    </xf>
    <xf numFmtId="38" fontId="27" fillId="0" borderId="3" xfId="0" applyNumberFormat="1" applyFont="1" applyBorder="1" applyAlignment="1">
      <alignment horizontal="right" vertical="center" justifyLastLine="1"/>
    </xf>
    <xf numFmtId="38" fontId="27" fillId="0" borderId="3" xfId="0" applyNumberFormat="1" applyFont="1" applyBorder="1" applyAlignment="1">
      <alignment horizontal="right" vertical="center" wrapText="1" justifyLastLine="1"/>
    </xf>
    <xf numFmtId="38" fontId="27" fillId="0" borderId="1" xfId="0" applyNumberFormat="1" applyFont="1" applyBorder="1" applyAlignment="1">
      <alignment horizontal="right" vertical="center"/>
    </xf>
    <xf numFmtId="38" fontId="27" fillId="0" borderId="1" xfId="0" applyNumberFormat="1" applyFont="1" applyBorder="1" applyAlignment="1">
      <alignment horizontal="right" vertical="center" justifyLastLine="1"/>
    </xf>
    <xf numFmtId="38" fontId="27" fillId="0" borderId="1" xfId="0" applyNumberFormat="1" applyFont="1" applyBorder="1" applyAlignment="1">
      <alignment horizontal="right" vertical="center" wrapText="1" justifyLastLine="1"/>
    </xf>
    <xf numFmtId="3" fontId="27" fillId="0" borderId="1" xfId="0" applyNumberFormat="1" applyFont="1" applyBorder="1" applyAlignment="1">
      <alignment horizontal="center" vertical="center"/>
    </xf>
    <xf numFmtId="3" fontId="27" fillId="0" borderId="4" xfId="0" applyNumberFormat="1" applyFont="1" applyBorder="1" applyAlignment="1">
      <alignment horizontal="center" vertical="center"/>
    </xf>
    <xf numFmtId="38" fontId="27" fillId="0" borderId="4" xfId="0" applyNumberFormat="1" applyFont="1" applyBorder="1" applyAlignment="1">
      <alignment horizontal="right" vertical="center"/>
    </xf>
    <xf numFmtId="185" fontId="39" fillId="0" borderId="1" xfId="3" applyNumberFormat="1" applyFont="1" applyBorder="1" applyAlignment="1">
      <alignment horizontal="right" vertical="top" shrinkToFit="1"/>
    </xf>
    <xf numFmtId="185" fontId="4" fillId="0" borderId="0" xfId="0" applyNumberFormat="1" applyFont="1" applyAlignment="1">
      <alignment horizontal="right" vertical="center"/>
    </xf>
    <xf numFmtId="185" fontId="4" fillId="0" borderId="0" xfId="0" applyNumberFormat="1" applyFont="1" applyAlignment="1">
      <alignment horizontal="right" vertical="center" shrinkToFit="1"/>
    </xf>
    <xf numFmtId="38" fontId="61" fillId="0" borderId="23" xfId="11" applyNumberFormat="1" applyFont="1" applyBorder="1" applyAlignment="1">
      <alignment horizontal="right" vertical="center" shrinkToFit="1"/>
    </xf>
    <xf numFmtId="40" fontId="4" fillId="0" borderId="1" xfId="0" applyNumberFormat="1" applyFont="1" applyBorder="1" applyAlignment="1">
      <alignment horizontal="right" vertical="center" shrinkToFit="1"/>
    </xf>
    <xf numFmtId="185" fontId="15" fillId="0" borderId="1" xfId="3" applyNumberFormat="1" applyFont="1" applyBorder="1" applyAlignment="1">
      <alignment horizontal="right" vertical="top" shrinkToFit="1"/>
    </xf>
    <xf numFmtId="40" fontId="9" fillId="0" borderId="0" xfId="12" applyNumberFormat="1" applyFont="1" applyAlignment="1">
      <alignment vertical="center"/>
    </xf>
    <xf numFmtId="40" fontId="14" fillId="0" borderId="0" xfId="0" applyNumberFormat="1" applyFont="1" applyAlignment="1">
      <alignment horizontal="right" vertical="center"/>
    </xf>
    <xf numFmtId="40" fontId="39" fillId="0" borderId="0" xfId="2" applyNumberFormat="1" applyFont="1" applyBorder="1" applyAlignment="1">
      <alignment vertical="center"/>
    </xf>
    <xf numFmtId="0" fontId="79" fillId="0" borderId="2" xfId="2" applyNumberFormat="1" applyFont="1" applyBorder="1" applyAlignment="1">
      <alignment horizontal="distributed" vertical="center"/>
    </xf>
    <xf numFmtId="4" fontId="32" fillId="0" borderId="0" xfId="12" applyNumberFormat="1" applyFont="1" applyAlignment="1">
      <alignment vertical="center"/>
    </xf>
    <xf numFmtId="40" fontId="39" fillId="0" borderId="3" xfId="2" applyNumberFormat="1" applyFont="1" applyBorder="1" applyAlignment="1">
      <alignment vertical="center" shrinkToFit="1"/>
    </xf>
    <xf numFmtId="40" fontId="39" fillId="0" borderId="1" xfId="2" quotePrefix="1" applyNumberFormat="1" applyFont="1" applyBorder="1" applyAlignment="1">
      <alignment vertical="center" shrinkToFit="1"/>
    </xf>
    <xf numFmtId="40" fontId="39" fillId="0" borderId="4" xfId="2" applyNumberFormat="1" applyFont="1" applyBorder="1" applyAlignment="1">
      <alignment vertical="center" shrinkToFit="1"/>
    </xf>
    <xf numFmtId="4" fontId="39" fillId="0" borderId="0" xfId="2" applyNumberFormat="1" applyFont="1" applyBorder="1" applyAlignment="1">
      <alignment vertical="center" shrinkToFit="1"/>
    </xf>
    <xf numFmtId="40" fontId="39" fillId="0" borderId="0" xfId="2" applyNumberFormat="1" applyFont="1" applyBorder="1" applyAlignment="1">
      <alignment vertical="center" shrinkToFit="1"/>
    </xf>
    <xf numFmtId="0" fontId="14" fillId="0" borderId="0" xfId="6" applyFont="1" applyBorder="1" applyAlignment="1">
      <alignment horizontal="left" vertical="top" wrapText="1"/>
    </xf>
    <xf numFmtId="0" fontId="14" fillId="0" borderId="2" xfId="6" applyNumberFormat="1" applyFont="1" applyBorder="1" applyAlignment="1">
      <alignment horizontal="center" vertical="center" wrapText="1"/>
    </xf>
    <xf numFmtId="40" fontId="2" fillId="0" borderId="0" xfId="0" applyNumberFormat="1" applyFont="1"/>
    <xf numFmtId="188" fontId="40" fillId="0" borderId="1" xfId="0" applyNumberFormat="1" applyFont="1" applyBorder="1" applyAlignment="1">
      <alignment vertical="center" shrinkToFit="1"/>
    </xf>
    <xf numFmtId="38" fontId="40" fillId="0" borderId="0" xfId="30" applyNumberFormat="1" applyFont="1" applyAlignment="1">
      <alignment vertical="center" wrapText="1"/>
    </xf>
    <xf numFmtId="38" fontId="40" fillId="0" borderId="3" xfId="30" applyNumberFormat="1" applyFont="1" applyBorder="1" applyAlignment="1">
      <alignment vertical="center"/>
    </xf>
    <xf numFmtId="38" fontId="40" fillId="0" borderId="0" xfId="30" applyNumberFormat="1" applyFont="1" applyAlignment="1">
      <alignment vertical="center"/>
    </xf>
    <xf numFmtId="38" fontId="40" fillId="0" borderId="1" xfId="30" applyNumberFormat="1" applyFont="1" applyBorder="1" applyAlignment="1">
      <alignment horizontal="right" vertical="center"/>
    </xf>
    <xf numFmtId="38" fontId="40" fillId="0" borderId="1" xfId="30" applyNumberFormat="1" applyFont="1" applyBorder="1" applyAlignment="1">
      <alignment vertical="center"/>
    </xf>
    <xf numFmtId="3" fontId="0" fillId="0" borderId="0" xfId="0" applyNumberFormat="1"/>
    <xf numFmtId="0" fontId="80" fillId="0" borderId="0" xfId="0" applyFont="1"/>
    <xf numFmtId="187" fontId="1" fillId="0" borderId="0" xfId="0" applyNumberFormat="1" applyFont="1"/>
    <xf numFmtId="187" fontId="0" fillId="0" borderId="0" xfId="0" applyNumberFormat="1"/>
    <xf numFmtId="187" fontId="0" fillId="0" borderId="0" xfId="0" applyNumberFormat="1" applyFont="1"/>
    <xf numFmtId="4" fontId="14" fillId="0" borderId="1" xfId="12" applyNumberFormat="1" applyFont="1" applyBorder="1" applyAlignment="1">
      <alignment vertical="center" wrapText="1"/>
    </xf>
    <xf numFmtId="49" fontId="43" fillId="0" borderId="1" xfId="2" applyNumberFormat="1" applyFont="1" applyBorder="1" applyAlignment="1">
      <alignment vertical="center" wrapText="1"/>
    </xf>
    <xf numFmtId="185" fontId="40" fillId="0" borderId="1" xfId="14" applyNumberFormat="1" applyFont="1" applyFill="1" applyBorder="1" applyAlignment="1">
      <alignment horizontal="right" vertical="center"/>
    </xf>
    <xf numFmtId="40" fontId="4" fillId="0" borderId="0" xfId="0" applyNumberFormat="1" applyFont="1" applyAlignment="1">
      <alignment horizontal="right" vertical="center"/>
    </xf>
    <xf numFmtId="4" fontId="82" fillId="0" borderId="0" xfId="0" applyNumberFormat="1" applyFont="1" applyAlignment="1">
      <alignment horizontal="right" vertical="center"/>
    </xf>
    <xf numFmtId="185" fontId="83" fillId="0" borderId="0" xfId="0" applyNumberFormat="1" applyFont="1" applyAlignment="1">
      <alignment horizontal="right" vertical="center"/>
    </xf>
    <xf numFmtId="49" fontId="15" fillId="0" borderId="1" xfId="2" applyNumberFormat="1" applyFont="1" applyFill="1" applyBorder="1" applyAlignment="1">
      <alignment vertical="center" shrinkToFit="1"/>
    </xf>
    <xf numFmtId="40" fontId="39" fillId="0" borderId="1" xfId="2" applyNumberFormat="1" applyFont="1" applyFill="1" applyBorder="1" applyAlignment="1">
      <alignment vertical="center" shrinkToFit="1"/>
    </xf>
    <xf numFmtId="4" fontId="39" fillId="0" borderId="0" xfId="2" applyNumberFormat="1" applyFont="1" applyFill="1" applyBorder="1" applyAlignment="1">
      <alignment vertical="center"/>
    </xf>
    <xf numFmtId="40" fontId="39" fillId="0" borderId="0" xfId="2" applyNumberFormat="1" applyFont="1" applyFill="1" applyBorder="1" applyAlignment="1">
      <alignment vertical="center"/>
    </xf>
    <xf numFmtId="49" fontId="15" fillId="0" borderId="4" xfId="2" applyNumberFormat="1" applyFont="1" applyFill="1" applyBorder="1" applyAlignment="1">
      <alignment vertical="center" shrinkToFit="1"/>
    </xf>
    <xf numFmtId="40" fontId="39" fillId="0" borderId="4" xfId="2" applyNumberFormat="1" applyFont="1" applyFill="1" applyBorder="1" applyAlignment="1">
      <alignment vertical="center" shrinkToFit="1"/>
    </xf>
    <xf numFmtId="0" fontId="8" fillId="0" borderId="0" xfId="0" applyFont="1" applyAlignment="1">
      <alignment horizontal="center" vertical="center"/>
    </xf>
    <xf numFmtId="0" fontId="9" fillId="0" borderId="2" xfId="0" applyFont="1" applyBorder="1" applyAlignment="1">
      <alignment horizontal="distributed" vertical="center" justifyLastLine="1"/>
    </xf>
    <xf numFmtId="0" fontId="77" fillId="0" borderId="24" xfId="0" applyFont="1" applyBorder="1" applyAlignment="1">
      <alignment horizontal="center" vertical="center" shrinkToFit="1"/>
    </xf>
    <xf numFmtId="0" fontId="77" fillId="0" borderId="22" xfId="0" applyFont="1" applyBorder="1" applyAlignment="1">
      <alignment horizontal="center" vertical="center" shrinkToFit="1"/>
    </xf>
    <xf numFmtId="178" fontId="84" fillId="0" borderId="0" xfId="0" applyNumberFormat="1" applyFont="1" applyBorder="1" applyAlignment="1">
      <alignment horizontal="right" vertical="center"/>
    </xf>
    <xf numFmtId="0" fontId="36" fillId="0" borderId="0" xfId="0" applyFont="1" applyAlignment="1">
      <alignment vertical="center" shrinkToFit="1"/>
    </xf>
    <xf numFmtId="0" fontId="61" fillId="4" borderId="1" xfId="0" applyFont="1" applyFill="1" applyBorder="1" applyAlignment="1">
      <alignment vertical="center" shrinkToFit="1"/>
    </xf>
    <xf numFmtId="0" fontId="36" fillId="0" borderId="4" xfId="0" applyFont="1" applyBorder="1" applyAlignment="1">
      <alignment vertical="center" shrinkToFit="1"/>
    </xf>
    <xf numFmtId="180" fontId="66" fillId="0" borderId="0" xfId="0" applyNumberFormat="1" applyFont="1" applyAlignment="1">
      <alignment vertical="center"/>
    </xf>
    <xf numFmtId="180" fontId="66" fillId="0" borderId="0" xfId="0" applyNumberFormat="1" applyFont="1" applyAlignment="1">
      <alignment horizontal="left" vertical="center"/>
    </xf>
    <xf numFmtId="0" fontId="66" fillId="0" borderId="0" xfId="7" applyFont="1" applyFill="1" applyAlignment="1">
      <alignment vertical="center"/>
    </xf>
    <xf numFmtId="40" fontId="39" fillId="0" borderId="3" xfId="14" applyNumberFormat="1" applyFont="1" applyBorder="1" applyAlignment="1">
      <alignment horizontal="distributed" vertical="center" wrapText="1"/>
    </xf>
    <xf numFmtId="40" fontId="39" fillId="0" borderId="1" xfId="14" applyNumberFormat="1" applyFont="1" applyBorder="1" applyAlignment="1">
      <alignment horizontal="distributed" vertical="center" wrapText="1"/>
    </xf>
    <xf numFmtId="187" fontId="90" fillId="0" borderId="0" xfId="0" applyNumberFormat="1" applyFont="1"/>
    <xf numFmtId="187" fontId="91" fillId="0" borderId="0" xfId="0" applyNumberFormat="1" applyFont="1"/>
    <xf numFmtId="4" fontId="40" fillId="0" borderId="3" xfId="12" applyNumberFormat="1" applyFont="1" applyFill="1" applyBorder="1" applyAlignment="1">
      <alignment horizontal="right" vertical="center" wrapText="1" justifyLastLine="1"/>
    </xf>
    <xf numFmtId="0" fontId="40" fillId="0" borderId="1" xfId="0" applyFont="1" applyBorder="1" applyAlignment="1">
      <alignment vertical="center" wrapText="1"/>
    </xf>
    <xf numFmtId="185" fontId="83" fillId="0" borderId="0" xfId="0" applyNumberFormat="1" applyFont="1" applyAlignment="1">
      <alignment vertical="center"/>
    </xf>
    <xf numFmtId="40" fontId="15" fillId="0" borderId="2" xfId="2" applyNumberFormat="1" applyFont="1" applyBorder="1" applyAlignment="1">
      <alignment horizontal="distributed" vertical="center" wrapText="1"/>
    </xf>
    <xf numFmtId="0" fontId="40" fillId="0" borderId="23" xfId="0" applyFont="1" applyBorder="1" applyAlignment="1">
      <alignment vertical="center"/>
    </xf>
    <xf numFmtId="0" fontId="66" fillId="0" borderId="4" xfId="7" applyFont="1" applyFill="1" applyBorder="1" applyAlignment="1">
      <alignment horizontal="left" vertical="center"/>
    </xf>
    <xf numFmtId="0" fontId="40" fillId="0" borderId="2" xfId="5" applyNumberFormat="1" applyFont="1" applyBorder="1" applyAlignment="1">
      <alignment horizontal="center" vertical="center" wrapText="1"/>
    </xf>
    <xf numFmtId="4" fontId="40" fillId="0" borderId="2" xfId="5" applyNumberFormat="1" applyFont="1" applyBorder="1" applyAlignment="1">
      <alignment horizontal="center" vertical="center" wrapText="1"/>
    </xf>
    <xf numFmtId="0" fontId="65" fillId="0" borderId="1" xfId="3" applyFont="1" applyBorder="1" applyAlignment="1">
      <alignment vertical="top" shrinkToFit="1"/>
    </xf>
    <xf numFmtId="40" fontId="43" fillId="0" borderId="1" xfId="0" applyNumberFormat="1" applyFont="1" applyFill="1" applyBorder="1" applyAlignment="1">
      <alignment vertical="center"/>
    </xf>
    <xf numFmtId="178" fontId="13" fillId="0" borderId="0" xfId="0" applyNumberFormat="1" applyFont="1" applyFill="1" applyAlignment="1">
      <alignment vertical="center"/>
    </xf>
    <xf numFmtId="178" fontId="39" fillId="0" borderId="0" xfId="0" applyNumberFormat="1" applyFont="1" applyAlignment="1">
      <alignment vertical="center"/>
    </xf>
    <xf numFmtId="178" fontId="4" fillId="0" borderId="0" xfId="0" applyNumberFormat="1" applyFont="1" applyAlignment="1">
      <alignment vertical="center"/>
    </xf>
    <xf numFmtId="49" fontId="4" fillId="0" borderId="0" xfId="0" applyNumberFormat="1" applyFont="1" applyAlignment="1">
      <alignment horizontal="center" vertical="center"/>
    </xf>
    <xf numFmtId="178" fontId="4" fillId="0" borderId="0" xfId="0" applyNumberFormat="1" applyFont="1" applyBorder="1" applyAlignment="1">
      <alignment vertical="center"/>
    </xf>
    <xf numFmtId="178" fontId="4" fillId="0" borderId="0" xfId="0" applyNumberFormat="1" applyFont="1" applyFill="1" applyAlignment="1">
      <alignment vertical="center"/>
    </xf>
    <xf numFmtId="189" fontId="39" fillId="0" borderId="1" xfId="3" applyNumberFormat="1" applyFont="1" applyBorder="1" applyAlignment="1">
      <alignment horizontal="right" vertical="top" shrinkToFit="1"/>
    </xf>
    <xf numFmtId="0" fontId="4" fillId="0" borderId="3" xfId="0" applyFont="1" applyBorder="1" applyAlignment="1">
      <alignment vertical="center" wrapText="1"/>
    </xf>
    <xf numFmtId="0" fontId="4" fillId="0" borderId="2" xfId="5" applyNumberFormat="1" applyFont="1" applyBorder="1" applyAlignment="1">
      <alignment horizontal="center" vertical="center" wrapText="1"/>
    </xf>
    <xf numFmtId="4" fontId="4" fillId="0" borderId="2" xfId="5" applyNumberFormat="1" applyFont="1" applyBorder="1" applyAlignment="1">
      <alignment horizontal="center" vertical="center" wrapText="1"/>
    </xf>
    <xf numFmtId="0" fontId="44" fillId="0" borderId="4" xfId="0" applyNumberFormat="1" applyFont="1" applyBorder="1" applyAlignment="1">
      <alignment horizontal="left" vertical="center" shrinkToFit="1"/>
    </xf>
    <xf numFmtId="40" fontId="44" fillId="0" borderId="4" xfId="0" applyNumberFormat="1" applyFont="1" applyBorder="1" applyAlignment="1">
      <alignment horizontal="right" vertical="center"/>
    </xf>
    <xf numFmtId="40" fontId="43" fillId="0" borderId="4" xfId="0" applyNumberFormat="1" applyFont="1" applyBorder="1" applyAlignment="1">
      <alignment vertical="center"/>
    </xf>
    <xf numFmtId="0" fontId="72" fillId="0" borderId="4" xfId="0" applyNumberFormat="1" applyFont="1" applyBorder="1" applyAlignment="1">
      <alignment vertical="center"/>
    </xf>
    <xf numFmtId="40" fontId="39" fillId="0" borderId="2" xfId="4" applyNumberFormat="1" applyFont="1" applyBorder="1" applyAlignment="1">
      <alignment horizontal="right" vertical="center"/>
    </xf>
    <xf numFmtId="40" fontId="39" fillId="0" borderId="2" xfId="7" applyNumberFormat="1" applyFont="1" applyFill="1" applyBorder="1" applyAlignment="1">
      <alignment horizontal="right" vertical="center"/>
    </xf>
    <xf numFmtId="40" fontId="39" fillId="0" borderId="2" xfId="7" applyNumberFormat="1" applyFont="1" applyFill="1" applyBorder="1" applyAlignment="1">
      <alignment horizontal="right" vertical="center" shrinkToFit="1"/>
    </xf>
    <xf numFmtId="0" fontId="36" fillId="0" borderId="2" xfId="7" applyFont="1" applyFill="1" applyBorder="1" applyAlignment="1">
      <alignment vertical="top" wrapText="1"/>
    </xf>
    <xf numFmtId="185" fontId="39" fillId="0" borderId="0" xfId="14" applyNumberFormat="1" applyFont="1" applyAlignment="1">
      <alignment vertical="center"/>
    </xf>
    <xf numFmtId="0" fontId="12" fillId="0" borderId="3" xfId="0" applyFont="1" applyBorder="1" applyAlignment="1">
      <alignment horizontal="left" vertical="center" justifyLastLine="1"/>
    </xf>
    <xf numFmtId="0" fontId="12" fillId="0" borderId="1" xfId="0" applyFont="1" applyBorder="1" applyAlignment="1">
      <alignment horizontal="left" vertical="center" justifyLastLine="1"/>
    </xf>
    <xf numFmtId="3" fontId="27" fillId="0" borderId="1" xfId="0" applyNumberFormat="1" applyFont="1" applyBorder="1" applyAlignment="1">
      <alignment horizontal="left" vertical="center"/>
    </xf>
    <xf numFmtId="0" fontId="48" fillId="0" borderId="0" xfId="0" applyFont="1" applyBorder="1" applyAlignment="1">
      <alignment vertical="center"/>
    </xf>
    <xf numFmtId="40" fontId="65" fillId="4" borderId="1" xfId="0" applyNumberFormat="1" applyFont="1" applyFill="1" applyBorder="1" applyAlignment="1">
      <alignment vertical="center" wrapText="1"/>
    </xf>
    <xf numFmtId="40" fontId="65" fillId="0" borderId="1" xfId="0" applyNumberFormat="1" applyFont="1" applyBorder="1" applyAlignment="1">
      <alignment vertical="center" wrapText="1"/>
    </xf>
    <xf numFmtId="40" fontId="65" fillId="0" borderId="1" xfId="14" applyNumberFormat="1" applyFont="1" applyBorder="1" applyAlignment="1">
      <alignment vertical="center" wrapText="1"/>
    </xf>
    <xf numFmtId="40" fontId="65" fillId="4" borderId="1" xfId="14" applyNumberFormat="1" applyFont="1" applyFill="1" applyBorder="1" applyAlignment="1">
      <alignment vertical="center" wrapText="1"/>
    </xf>
    <xf numFmtId="40" fontId="65" fillId="0" borderId="4" xfId="14" applyNumberFormat="1" applyFont="1" applyBorder="1" applyAlignment="1">
      <alignment vertical="center" wrapText="1"/>
    </xf>
    <xf numFmtId="40" fontId="95" fillId="0" borderId="1" xfId="14" applyNumberFormat="1" applyFont="1" applyFill="1" applyBorder="1" applyAlignment="1">
      <alignment vertical="center" wrapText="1"/>
    </xf>
    <xf numFmtId="40" fontId="45" fillId="0" borderId="2" xfId="7" applyNumberFormat="1" applyFont="1" applyFill="1" applyBorder="1" applyAlignment="1">
      <alignment horizontal="right" vertical="center" shrinkToFit="1"/>
    </xf>
    <xf numFmtId="40" fontId="40" fillId="0" borderId="4" xfId="13" applyNumberFormat="1" applyFont="1" applyBorder="1" applyAlignment="1">
      <alignment vertical="center" shrinkToFit="1"/>
    </xf>
    <xf numFmtId="180" fontId="66" fillId="0" borderId="4" xfId="14" applyNumberFormat="1" applyFont="1" applyBorder="1" applyAlignment="1">
      <alignment horizontal="left" vertical="center" shrinkToFit="1"/>
    </xf>
    <xf numFmtId="49" fontId="14" fillId="0" borderId="4" xfId="14" applyNumberFormat="1" applyFont="1" applyBorder="1" applyAlignment="1">
      <alignment horizontal="left" vertical="center" shrinkToFit="1"/>
    </xf>
    <xf numFmtId="0" fontId="65" fillId="0" borderId="4" xfId="0" applyNumberFormat="1" applyFont="1" applyBorder="1" applyAlignment="1">
      <alignment vertical="center"/>
    </xf>
    <xf numFmtId="40" fontId="44" fillId="0" borderId="4" xfId="0" applyNumberFormat="1" applyFont="1" applyBorder="1" applyAlignment="1">
      <alignment vertical="center"/>
    </xf>
    <xf numFmtId="0" fontId="32" fillId="0" borderId="2" xfId="2" applyNumberFormat="1" applyFont="1" applyBorder="1" applyAlignment="1">
      <alignment horizontal="distributed" vertical="center"/>
    </xf>
    <xf numFmtId="0" fontId="40" fillId="0" borderId="1" xfId="31" applyFont="1" applyFill="1" applyBorder="1" applyAlignment="1">
      <alignment horizontal="left" vertical="center" wrapText="1"/>
    </xf>
    <xf numFmtId="0" fontId="40" fillId="0" borderId="4" xfId="0" applyFont="1" applyBorder="1" applyAlignment="1">
      <alignment vertical="center" shrinkToFit="1"/>
    </xf>
    <xf numFmtId="0" fontId="66" fillId="4" borderId="1" xfId="0" applyFont="1" applyFill="1" applyBorder="1" applyAlignment="1">
      <alignment vertical="center" wrapText="1"/>
    </xf>
    <xf numFmtId="40" fontId="44" fillId="0" borderId="4" xfId="13" applyNumberFormat="1" applyFont="1" applyBorder="1" applyAlignment="1">
      <alignment vertical="center"/>
    </xf>
    <xf numFmtId="4" fontId="4" fillId="0" borderId="0" xfId="12" applyNumberFormat="1" applyFont="1" applyAlignment="1">
      <alignment vertical="center"/>
    </xf>
    <xf numFmtId="4" fontId="39" fillId="0" borderId="0" xfId="2" applyNumberFormat="1" applyFont="1" applyBorder="1" applyAlignment="1">
      <alignment vertical="center" wrapText="1"/>
    </xf>
    <xf numFmtId="0" fontId="39" fillId="0" borderId="4" xfId="2" applyNumberFormat="1" applyFont="1" applyBorder="1" applyAlignment="1">
      <alignment vertical="center" shrinkToFit="1"/>
    </xf>
    <xf numFmtId="49" fontId="15" fillId="0" borderId="1" xfId="2" applyNumberFormat="1" applyFont="1" applyBorder="1" applyAlignment="1">
      <alignment vertical="center" wrapText="1" shrinkToFit="1"/>
    </xf>
    <xf numFmtId="40" fontId="39" fillId="0" borderId="1" xfId="2" applyNumberFormat="1" applyFont="1" applyBorder="1" applyAlignment="1">
      <alignment vertical="center" wrapText="1" shrinkToFit="1"/>
    </xf>
    <xf numFmtId="40" fontId="39" fillId="0" borderId="1" xfId="2" applyNumberFormat="1" applyFont="1" applyFill="1" applyBorder="1" applyAlignment="1">
      <alignment vertical="center" wrapText="1" shrinkToFit="1"/>
    </xf>
    <xf numFmtId="40" fontId="39" fillId="0" borderId="0" xfId="2" applyNumberFormat="1" applyFont="1" applyBorder="1" applyAlignment="1">
      <alignment vertical="center" wrapText="1" shrinkToFit="1"/>
    </xf>
    <xf numFmtId="40" fontId="39" fillId="0" borderId="0" xfId="2" applyNumberFormat="1" applyFont="1" applyBorder="1" applyAlignment="1">
      <alignment vertical="center" wrapText="1"/>
    </xf>
    <xf numFmtId="10" fontId="54" fillId="0" borderId="2" xfId="0" applyNumberFormat="1" applyFont="1" applyFill="1" applyBorder="1" applyAlignment="1">
      <alignment horizontal="right" vertical="center" shrinkToFit="1"/>
    </xf>
    <xf numFmtId="187" fontId="32" fillId="0" borderId="0" xfId="0" applyNumberFormat="1" applyFont="1" applyAlignment="1">
      <alignment horizontal="center" vertical="center"/>
    </xf>
    <xf numFmtId="0" fontId="15" fillId="0" borderId="2" xfId="2" applyNumberFormat="1" applyFont="1" applyBorder="1" applyAlignment="1">
      <alignment horizontal="distributed" vertical="center" wrapText="1"/>
    </xf>
    <xf numFmtId="0" fontId="32" fillId="0" borderId="1" xfId="0" applyFont="1" applyBorder="1" applyAlignment="1">
      <alignment vertical="center" wrapText="1" shrinkToFit="1"/>
    </xf>
    <xf numFmtId="4" fontId="45" fillId="0" borderId="1" xfId="12" applyNumberFormat="1" applyFont="1" applyFill="1" applyBorder="1" applyAlignment="1">
      <alignment vertical="center" wrapText="1"/>
    </xf>
    <xf numFmtId="185" fontId="45" fillId="0" borderId="1" xfId="12" applyNumberFormat="1" applyFont="1" applyFill="1" applyBorder="1" applyAlignment="1">
      <alignment horizontal="right" vertical="center"/>
    </xf>
    <xf numFmtId="49" fontId="45" fillId="0" borderId="1" xfId="2" applyNumberFormat="1" applyFont="1" applyBorder="1" applyAlignment="1">
      <alignment vertical="center" wrapText="1" shrinkToFit="1"/>
    </xf>
    <xf numFmtId="38" fontId="9" fillId="0" borderId="26" xfId="11" applyNumberFormat="1" applyFont="1" applyBorder="1" applyAlignment="1">
      <alignment horizontal="left" vertical="center"/>
    </xf>
    <xf numFmtId="185" fontId="40" fillId="0" borderId="1" xfId="0" applyNumberFormat="1" applyFont="1" applyBorder="1" applyAlignment="1">
      <alignment horizontal="right" vertical="center"/>
    </xf>
    <xf numFmtId="4" fontId="31" fillId="0" borderId="0" xfId="12" applyNumberFormat="1" applyFont="1" applyBorder="1" applyAlignment="1">
      <alignment horizontal="left" vertical="center" wrapText="1"/>
    </xf>
    <xf numFmtId="4" fontId="45" fillId="0" borderId="0" xfId="12" applyNumberFormat="1" applyFont="1" applyBorder="1" applyAlignment="1">
      <alignment vertical="center"/>
    </xf>
    <xf numFmtId="185" fontId="45" fillId="0" borderId="0" xfId="12" applyNumberFormat="1" applyFont="1" applyFill="1" applyBorder="1" applyAlignment="1">
      <alignment horizontal="right" vertical="center"/>
    </xf>
    <xf numFmtId="4" fontId="4" fillId="0" borderId="1" xfId="0" applyNumberFormat="1" applyFont="1" applyBorder="1" applyAlignment="1">
      <alignment horizontal="right" vertical="center"/>
    </xf>
    <xf numFmtId="43" fontId="39" fillId="0" borderId="3" xfId="2" applyNumberFormat="1" applyFont="1" applyBorder="1" applyAlignment="1">
      <alignment vertical="center" shrinkToFit="1"/>
    </xf>
    <xf numFmtId="43" fontId="39" fillId="0" borderId="1" xfId="2" applyNumberFormat="1" applyFont="1" applyBorder="1" applyAlignment="1">
      <alignment vertical="center" shrinkToFit="1"/>
    </xf>
    <xf numFmtId="43" fontId="39" fillId="0" borderId="1" xfId="2" applyNumberFormat="1" applyFont="1" applyFill="1" applyBorder="1" applyAlignment="1">
      <alignment vertical="center" shrinkToFit="1"/>
    </xf>
    <xf numFmtId="43" fontId="39" fillId="0" borderId="4" xfId="2" applyNumberFormat="1" applyFont="1" applyFill="1" applyBorder="1" applyAlignment="1">
      <alignment vertical="center" shrinkToFit="1"/>
    </xf>
    <xf numFmtId="43" fontId="39" fillId="0" borderId="4" xfId="2" applyNumberFormat="1" applyFont="1" applyBorder="1" applyAlignment="1">
      <alignment vertical="center" shrinkToFit="1"/>
    </xf>
    <xf numFmtId="181" fontId="32" fillId="0" borderId="0" xfId="14" applyNumberFormat="1" applyFont="1" applyAlignment="1">
      <alignment vertical="center"/>
    </xf>
    <xf numFmtId="40" fontId="40" fillId="0" borderId="4" xfId="0" applyNumberFormat="1" applyFont="1" applyFill="1" applyBorder="1" applyAlignment="1">
      <alignment vertical="center" shrinkToFit="1"/>
    </xf>
    <xf numFmtId="0" fontId="98" fillId="5" borderId="1" xfId="0" applyFont="1" applyFill="1" applyBorder="1" applyAlignment="1">
      <alignment horizontal="left" vertical="center"/>
    </xf>
    <xf numFmtId="0" fontId="40" fillId="4" borderId="1" xfId="0" applyFont="1" applyFill="1" applyBorder="1" applyAlignment="1">
      <alignment horizontal="left" vertical="center" shrinkToFit="1"/>
    </xf>
    <xf numFmtId="0" fontId="39" fillId="0" borderId="0" xfId="0" applyNumberFormat="1" applyFont="1" applyBorder="1" applyAlignment="1">
      <alignment horizontal="left" vertical="center"/>
    </xf>
    <xf numFmtId="40" fontId="40" fillId="0" borderId="1" xfId="2" applyNumberFormat="1" applyFont="1" applyFill="1" applyBorder="1" applyAlignment="1">
      <alignment vertical="center" shrinkToFit="1"/>
    </xf>
    <xf numFmtId="40" fontId="40" fillId="0" borderId="1" xfId="0" applyNumberFormat="1" applyFont="1" applyFill="1" applyBorder="1" applyAlignment="1">
      <alignment vertical="center" shrinkToFit="1"/>
    </xf>
    <xf numFmtId="40" fontId="65" fillId="0" borderId="1" xfId="14" applyNumberFormat="1" applyFont="1" applyFill="1" applyBorder="1" applyAlignment="1">
      <alignment vertical="center" wrapText="1"/>
    </xf>
    <xf numFmtId="0" fontId="65" fillId="0" borderId="4" xfId="0" applyNumberFormat="1" applyFont="1" applyBorder="1" applyAlignment="1">
      <alignment vertical="center" wrapText="1"/>
    </xf>
    <xf numFmtId="0" fontId="72" fillId="0" borderId="1" xfId="0" applyFont="1" applyBorder="1" applyAlignment="1">
      <alignment vertical="center"/>
    </xf>
    <xf numFmtId="0" fontId="44" fillId="0" borderId="1" xfId="0" applyFont="1" applyBorder="1" applyAlignment="1">
      <alignment vertical="center" shrinkToFit="1"/>
    </xf>
    <xf numFmtId="49" fontId="39" fillId="0" borderId="18" xfId="9" applyNumberFormat="1" applyFont="1" applyBorder="1" applyAlignment="1">
      <alignment vertical="top" wrapText="1"/>
    </xf>
    <xf numFmtId="49" fontId="63" fillId="0" borderId="18" xfId="9" applyNumberFormat="1" applyFont="1" applyBorder="1" applyAlignment="1">
      <alignment vertical="top" wrapText="1"/>
    </xf>
    <xf numFmtId="38" fontId="64" fillId="0" borderId="2" xfId="16" applyNumberFormat="1" applyFont="1" applyBorder="1" applyAlignment="1">
      <alignment vertical="top" wrapText="1"/>
    </xf>
    <xf numFmtId="190" fontId="39" fillId="0" borderId="1" xfId="3" applyNumberFormat="1" applyFont="1" applyBorder="1" applyAlignment="1">
      <alignment horizontal="right" vertical="top" shrinkToFit="1"/>
    </xf>
    <xf numFmtId="185" fontId="14" fillId="0" borderId="0" xfId="3" applyNumberFormat="1" applyBorder="1" applyAlignment="1">
      <alignment horizontal="right" vertical="top" wrapText="1"/>
    </xf>
    <xf numFmtId="40" fontId="14" fillId="0" borderId="0" xfId="3" applyNumberFormat="1" applyBorder="1" applyAlignment="1">
      <alignment horizontal="right" vertical="top" wrapText="1"/>
    </xf>
    <xf numFmtId="38" fontId="40" fillId="0" borderId="1" xfId="0" applyNumberFormat="1" applyFont="1" applyFill="1" applyBorder="1" applyAlignment="1">
      <alignment vertical="center" shrinkToFi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14" fillId="0" borderId="1" xfId="0" applyFont="1" applyBorder="1" applyAlignment="1">
      <alignment wrapText="1"/>
    </xf>
    <xf numFmtId="49" fontId="39" fillId="0" borderId="4" xfId="7" applyNumberFormat="1" applyFont="1" applyFill="1" applyBorder="1" applyAlignment="1">
      <alignment horizontal="left" vertical="center" wrapText="1"/>
    </xf>
    <xf numFmtId="0" fontId="40" fillId="0" borderId="4" xfId="7" applyFont="1" applyFill="1" applyBorder="1" applyAlignment="1">
      <alignment horizontal="left" vertical="center" wrapText="1"/>
    </xf>
    <xf numFmtId="0" fontId="39" fillId="0" borderId="3" xfId="7" applyFont="1" applyFill="1" applyBorder="1" applyAlignment="1">
      <alignment vertical="top" wrapText="1"/>
    </xf>
    <xf numFmtId="0" fontId="40" fillId="0" borderId="3" xfId="0" applyFont="1" applyBorder="1" applyAlignment="1">
      <alignment vertical="center" wrapText="1"/>
    </xf>
    <xf numFmtId="182" fontId="4" fillId="0" borderId="0" xfId="14" applyNumberFormat="1" applyFont="1" applyAlignment="1">
      <alignment vertical="center"/>
    </xf>
    <xf numFmtId="0" fontId="100" fillId="0" borderId="3" xfId="7" applyFont="1" applyFill="1" applyBorder="1" applyAlignment="1">
      <alignment vertical="top" wrapText="1"/>
    </xf>
    <xf numFmtId="0" fontId="39" fillId="0" borderId="3" xfId="7" applyFont="1" applyFill="1" applyBorder="1" applyAlignment="1">
      <alignment vertical="center" wrapText="1"/>
    </xf>
    <xf numFmtId="0" fontId="39" fillId="0" borderId="2" xfId="7" applyFont="1" applyFill="1" applyBorder="1" applyAlignment="1">
      <alignment vertical="top" wrapText="1"/>
    </xf>
    <xf numFmtId="0" fontId="100" fillId="0" borderId="3" xfId="7" applyFont="1" applyFill="1" applyBorder="1" applyAlignment="1">
      <alignment horizontal="left" vertical="center" wrapText="1"/>
    </xf>
    <xf numFmtId="0" fontId="100" fillId="0" borderId="2" xfId="7" applyFont="1" applyFill="1" applyBorder="1" applyAlignment="1">
      <alignment vertical="top" wrapText="1"/>
    </xf>
    <xf numFmtId="4" fontId="40" fillId="0" borderId="2" xfId="7" applyNumberFormat="1" applyFont="1" applyFill="1" applyBorder="1" applyAlignment="1">
      <alignment horizontal="center" vertical="center"/>
    </xf>
    <xf numFmtId="184" fontId="40" fillId="0" borderId="2" xfId="7" applyNumberFormat="1" applyFont="1" applyFill="1" applyBorder="1" applyAlignment="1">
      <alignment horizontal="center" vertical="center" shrinkToFit="1"/>
    </xf>
    <xf numFmtId="0" fontId="45" fillId="0" borderId="4" xfId="7" applyFont="1" applyFill="1" applyBorder="1" applyAlignment="1">
      <alignment horizontal="left" vertical="center" shrinkToFit="1"/>
    </xf>
    <xf numFmtId="178" fontId="27" fillId="0" borderId="4" xfId="3" applyNumberFormat="1" applyFont="1" applyBorder="1" applyAlignment="1">
      <alignment horizontal="center" vertical="center" shrinkToFit="1"/>
    </xf>
    <xf numFmtId="178" fontId="27" fillId="0" borderId="19" xfId="3" applyNumberFormat="1" applyFont="1" applyBorder="1" applyAlignment="1">
      <alignment horizontal="center" vertical="center" shrinkToFit="1"/>
    </xf>
    <xf numFmtId="0" fontId="39" fillId="0" borderId="4" xfId="7" applyFont="1" applyFill="1" applyBorder="1" applyAlignment="1">
      <alignment horizontal="left" vertical="center" wrapText="1"/>
    </xf>
    <xf numFmtId="4" fontId="40" fillId="0" borderId="2" xfId="7" applyNumberFormat="1" applyFont="1" applyFill="1" applyBorder="1" applyAlignment="1">
      <alignment horizontal="left" vertical="center" shrinkToFit="1"/>
    </xf>
    <xf numFmtId="4" fontId="40" fillId="0" borderId="2" xfId="7" applyNumberFormat="1" applyFont="1" applyFill="1" applyBorder="1" applyAlignment="1">
      <alignment horizontal="left" vertical="center" wrapText="1" shrinkToFit="1"/>
    </xf>
    <xf numFmtId="4" fontId="40" fillId="0" borderId="2" xfId="7" applyNumberFormat="1" applyFont="1" applyFill="1" applyBorder="1" applyAlignment="1">
      <alignment vertical="center" shrinkToFit="1"/>
    </xf>
    <xf numFmtId="4" fontId="45" fillId="0" borderId="2" xfId="7" applyNumberFormat="1" applyFont="1" applyFill="1" applyBorder="1" applyAlignment="1">
      <alignment vertical="center" shrinkToFit="1"/>
    </xf>
    <xf numFmtId="4" fontId="40" fillId="0" borderId="2" xfId="7" applyNumberFormat="1" applyFont="1" applyFill="1" applyBorder="1" applyAlignment="1">
      <alignment vertical="center" wrapText="1" shrinkToFit="1"/>
    </xf>
    <xf numFmtId="0" fontId="2" fillId="0" borderId="0" xfId="7" applyFont="1" applyFill="1" applyAlignment="1">
      <alignment horizontal="center" vertical="center"/>
    </xf>
    <xf numFmtId="184" fontId="40" fillId="0" borderId="2" xfId="7" applyNumberFormat="1" applyFont="1" applyFill="1" applyBorder="1" applyAlignment="1">
      <alignment horizontal="center" vertical="center"/>
    </xf>
    <xf numFmtId="40" fontId="40" fillId="0" borderId="4" xfId="3" applyNumberFormat="1" applyFont="1" applyBorder="1" applyAlignment="1">
      <alignment horizontal="center" vertical="center" shrinkToFit="1"/>
    </xf>
    <xf numFmtId="40" fontId="40" fillId="0" borderId="19" xfId="3" applyNumberFormat="1" applyFont="1" applyBorder="1" applyAlignment="1">
      <alignment horizontal="center" vertical="center" shrinkToFit="1"/>
    </xf>
    <xf numFmtId="0" fontId="105" fillId="0" borderId="0" xfId="7" applyFont="1" applyFill="1" applyAlignment="1">
      <alignment vertical="center"/>
    </xf>
    <xf numFmtId="0" fontId="2" fillId="0" borderId="0" xfId="7" applyFont="1" applyFill="1" applyAlignment="1">
      <alignment vertical="center"/>
    </xf>
    <xf numFmtId="0" fontId="39" fillId="0" borderId="3" xfId="7" applyFont="1" applyFill="1" applyBorder="1" applyAlignment="1">
      <alignment horizontal="left" vertical="center" wrapText="1"/>
    </xf>
    <xf numFmtId="40" fontId="40" fillId="0" borderId="2" xfId="3" applyNumberFormat="1" applyFont="1" applyBorder="1" applyAlignment="1">
      <alignment horizontal="right" vertical="center" shrinkToFit="1"/>
    </xf>
    <xf numFmtId="0" fontId="100" fillId="0" borderId="3" xfId="7" applyFont="1" applyFill="1" applyBorder="1" applyAlignment="1">
      <alignment vertical="center" wrapText="1"/>
    </xf>
    <xf numFmtId="0" fontId="100" fillId="0" borderId="2" xfId="7" applyFont="1" applyFill="1" applyBorder="1" applyAlignment="1">
      <alignment horizontal="left" vertical="top" wrapText="1"/>
    </xf>
    <xf numFmtId="40" fontId="67" fillId="4" borderId="1" xfId="14" applyNumberFormat="1" applyFont="1" applyFill="1" applyBorder="1" applyAlignment="1">
      <alignment vertical="center" wrapText="1"/>
    </xf>
    <xf numFmtId="40" fontId="67" fillId="4" borderId="1" xfId="14" applyNumberFormat="1" applyFont="1" applyFill="1" applyBorder="1" applyAlignment="1">
      <alignment vertical="top" wrapText="1"/>
    </xf>
    <xf numFmtId="40" fontId="67" fillId="4" borderId="1" xfId="14" applyNumberFormat="1" applyFont="1" applyFill="1" applyBorder="1" applyAlignment="1">
      <alignment horizontal="left" vertical="center" wrapText="1"/>
    </xf>
    <xf numFmtId="0" fontId="40" fillId="0" borderId="1" xfId="0" applyFont="1" applyBorder="1" applyAlignment="1">
      <alignment horizontal="left" vertical="center" shrinkToFit="1"/>
    </xf>
    <xf numFmtId="4" fontId="39" fillId="0" borderId="1" xfId="0" applyNumberFormat="1" applyFont="1" applyBorder="1" applyAlignment="1">
      <alignment horizontal="left" vertical="center" indent="1"/>
    </xf>
    <xf numFmtId="4" fontId="83" fillId="0" borderId="0" xfId="0" applyNumberFormat="1" applyFont="1" applyAlignment="1">
      <alignment vertical="center"/>
    </xf>
    <xf numFmtId="0" fontId="79" fillId="0" borderId="0" xfId="0" applyFont="1" applyAlignment="1">
      <alignment vertical="center"/>
    </xf>
    <xf numFmtId="185" fontId="32" fillId="0" borderId="0" xfId="3" applyNumberFormat="1" applyFont="1" applyBorder="1" applyAlignment="1">
      <alignment horizontal="right" vertical="top" wrapText="1"/>
    </xf>
    <xf numFmtId="187" fontId="4" fillId="0" borderId="0" xfId="0" applyNumberFormat="1" applyFont="1"/>
    <xf numFmtId="0" fontId="40" fillId="0" borderId="1" xfId="0" applyFont="1" applyBorder="1" applyAlignment="1">
      <alignment wrapText="1"/>
    </xf>
    <xf numFmtId="0" fontId="40" fillId="0" borderId="4" xfId="0" applyFont="1" applyBorder="1" applyAlignment="1">
      <alignment wrapText="1"/>
    </xf>
    <xf numFmtId="0" fontId="14" fillId="0" borderId="10" xfId="9" applyFont="1" applyFill="1" applyBorder="1" applyAlignment="1">
      <alignment vertical="center"/>
    </xf>
    <xf numFmtId="38" fontId="40" fillId="0" borderId="2" xfId="16" applyNumberFormat="1" applyFont="1" applyFill="1" applyBorder="1" applyAlignment="1">
      <alignment vertical="center"/>
    </xf>
    <xf numFmtId="38" fontId="40" fillId="0" borderId="11" xfId="16" applyNumberFormat="1" applyFont="1" applyFill="1" applyBorder="1" applyAlignment="1">
      <alignment vertical="center" wrapText="1"/>
    </xf>
    <xf numFmtId="38" fontId="40" fillId="0" borderId="4" xfId="16" applyNumberFormat="1" applyFont="1" applyFill="1" applyBorder="1" applyAlignment="1">
      <alignment vertical="center"/>
    </xf>
    <xf numFmtId="0" fontId="14" fillId="0" borderId="10" xfId="9" applyFont="1" applyFill="1" applyBorder="1" applyAlignment="1">
      <alignment horizontal="center" vertical="center"/>
    </xf>
    <xf numFmtId="38" fontId="40" fillId="0" borderId="2" xfId="9" applyNumberFormat="1" applyFont="1" applyFill="1" applyBorder="1" applyAlignment="1">
      <alignment horizontal="center" vertical="center"/>
    </xf>
    <xf numFmtId="0" fontId="9" fillId="0" borderId="10" xfId="9" applyFont="1" applyFill="1" applyBorder="1" applyAlignment="1">
      <alignment vertical="center" wrapText="1"/>
    </xf>
    <xf numFmtId="43" fontId="14" fillId="0" borderId="12" xfId="16" applyFont="1" applyFill="1" applyBorder="1" applyAlignment="1">
      <alignment vertical="center"/>
    </xf>
    <xf numFmtId="43" fontId="14" fillId="0" borderId="13" xfId="16" applyFont="1" applyFill="1" applyBorder="1" applyAlignment="1">
      <alignment vertical="center"/>
    </xf>
    <xf numFmtId="49" fontId="14" fillId="0" borderId="13" xfId="16" applyNumberFormat="1" applyFont="1" applyFill="1" applyBorder="1" applyAlignment="1">
      <alignment horizontal="left" vertical="center" wrapText="1"/>
    </xf>
    <xf numFmtId="43" fontId="14" fillId="0" borderId="2" xfId="16" applyFont="1" applyFill="1" applyBorder="1" applyAlignment="1">
      <alignment vertical="center"/>
    </xf>
    <xf numFmtId="10" fontId="14" fillId="0" borderId="2" xfId="9" applyNumberFormat="1" applyFont="1" applyFill="1" applyBorder="1" applyAlignment="1">
      <alignment horizontal="center" vertical="center"/>
    </xf>
    <xf numFmtId="49" fontId="14" fillId="0" borderId="11" xfId="9" applyNumberFormat="1" applyFont="1" applyFill="1" applyBorder="1" applyAlignment="1">
      <alignment vertical="center" wrapText="1"/>
    </xf>
    <xf numFmtId="49" fontId="14" fillId="0" borderId="13" xfId="16" applyNumberFormat="1" applyFont="1" applyFill="1" applyBorder="1" applyAlignment="1">
      <alignment vertical="center" wrapText="1"/>
    </xf>
    <xf numFmtId="0" fontId="9" fillId="0" borderId="10" xfId="9" applyFont="1" applyFill="1" applyBorder="1" applyAlignment="1">
      <alignment horizontal="center" vertical="center"/>
    </xf>
    <xf numFmtId="49" fontId="14" fillId="0" borderId="13" xfId="16" applyNumberFormat="1" applyFont="1" applyFill="1" applyBorder="1" applyAlignment="1">
      <alignment vertical="center"/>
    </xf>
    <xf numFmtId="49" fontId="14" fillId="0" borderId="2" xfId="16" applyNumberFormat="1" applyFont="1" applyFill="1" applyBorder="1" applyAlignment="1">
      <alignment vertical="center"/>
    </xf>
    <xf numFmtId="49" fontId="14" fillId="0" borderId="11" xfId="16" applyNumberFormat="1" applyFont="1" applyFill="1" applyBorder="1" applyAlignment="1">
      <alignment vertical="center" wrapText="1"/>
    </xf>
    <xf numFmtId="49" fontId="14" fillId="0" borderId="4" xfId="16" applyNumberFormat="1" applyFont="1" applyFill="1" applyBorder="1" applyAlignment="1">
      <alignment vertical="center"/>
    </xf>
    <xf numFmtId="182" fontId="14" fillId="0" borderId="2" xfId="9" applyNumberFormat="1" applyFont="1" applyFill="1" applyBorder="1" applyAlignment="1">
      <alignment vertical="center"/>
    </xf>
    <xf numFmtId="49" fontId="14" fillId="0" borderId="11" xfId="16" applyNumberFormat="1" applyFont="1" applyFill="1" applyBorder="1" applyAlignment="1">
      <alignment vertical="center"/>
    </xf>
    <xf numFmtId="0" fontId="14" fillId="0" borderId="10" xfId="9" applyFont="1" applyFill="1" applyBorder="1" applyAlignment="1">
      <alignment vertical="center" wrapText="1"/>
    </xf>
    <xf numFmtId="49" fontId="15" fillId="0" borderId="14" xfId="9" applyNumberFormat="1" applyFont="1" applyFill="1" applyBorder="1" applyAlignment="1">
      <alignment horizontal="left" vertical="center" wrapText="1"/>
    </xf>
    <xf numFmtId="43" fontId="14" fillId="0" borderId="4" xfId="16" applyFont="1" applyFill="1" applyBorder="1" applyAlignment="1">
      <alignment vertical="center"/>
    </xf>
    <xf numFmtId="49" fontId="14" fillId="0" borderId="14" xfId="9" applyNumberFormat="1" applyFont="1" applyFill="1" applyBorder="1" applyAlignment="1">
      <alignment vertical="center" wrapText="1"/>
    </xf>
    <xf numFmtId="38" fontId="40" fillId="0" borderId="2" xfId="16" applyNumberFormat="1" applyFont="1" applyFill="1" applyBorder="1" applyAlignment="1">
      <alignment horizontal="right" vertical="center"/>
    </xf>
    <xf numFmtId="49" fontId="40" fillId="0" borderId="18" xfId="9" applyNumberFormat="1" applyFont="1" applyFill="1" applyBorder="1" applyAlignment="1">
      <alignment vertical="center" wrapText="1"/>
    </xf>
    <xf numFmtId="10" fontId="40" fillId="0" borderId="2" xfId="9" applyNumberFormat="1" applyFont="1" applyFill="1" applyBorder="1" applyAlignment="1">
      <alignment horizontal="right" vertical="center"/>
    </xf>
    <xf numFmtId="49" fontId="40" fillId="0" borderId="14" xfId="9" applyNumberFormat="1" applyFont="1" applyFill="1" applyBorder="1" applyAlignment="1">
      <alignment vertical="center" wrapText="1"/>
    </xf>
    <xf numFmtId="0" fontId="14" fillId="0" borderId="10" xfId="9" applyFont="1" applyFill="1" applyBorder="1" applyAlignment="1">
      <alignment horizontal="left" vertical="center" wrapText="1"/>
    </xf>
    <xf numFmtId="10" fontId="31" fillId="0" borderId="2" xfId="9" applyNumberFormat="1" applyFont="1" applyFill="1" applyBorder="1" applyAlignment="1">
      <alignment horizontal="right" vertical="center"/>
    </xf>
    <xf numFmtId="10" fontId="14" fillId="0" borderId="2" xfId="9" applyNumberFormat="1" applyFont="1" applyFill="1" applyBorder="1" applyAlignment="1">
      <alignment horizontal="right" vertical="center"/>
    </xf>
    <xf numFmtId="10" fontId="40" fillId="0" borderId="2" xfId="16" applyNumberFormat="1" applyFont="1" applyFill="1" applyBorder="1" applyAlignment="1">
      <alignment vertical="center"/>
    </xf>
    <xf numFmtId="10" fontId="40" fillId="0" borderId="2" xfId="9" applyNumberFormat="1" applyFont="1" applyFill="1" applyBorder="1" applyAlignment="1">
      <alignment vertical="center"/>
    </xf>
    <xf numFmtId="10" fontId="40" fillId="0" borderId="2" xfId="16" applyNumberFormat="1" applyFont="1" applyBorder="1" applyAlignment="1">
      <alignment vertical="center"/>
    </xf>
    <xf numFmtId="10" fontId="39" fillId="0" borderId="2" xfId="9" applyNumberFormat="1" applyFont="1" applyBorder="1" applyAlignment="1">
      <alignment vertical="center"/>
    </xf>
    <xf numFmtId="0" fontId="66" fillId="4" borderId="1" xfId="0" applyFont="1" applyFill="1" applyBorder="1" applyAlignment="1">
      <alignment vertical="center" wrapText="1" shrinkToFit="1"/>
    </xf>
    <xf numFmtId="40" fontId="65" fillId="4" borderId="1" xfId="14" applyNumberFormat="1" applyFont="1" applyFill="1" applyBorder="1" applyAlignment="1">
      <alignment vertical="top" wrapText="1"/>
    </xf>
    <xf numFmtId="40" fontId="67" fillId="0" borderId="1" xfId="14" applyNumberFormat="1" applyFont="1" applyBorder="1" applyAlignment="1">
      <alignment vertical="center" wrapText="1"/>
    </xf>
    <xf numFmtId="0" fontId="40" fillId="0" borderId="4" xfId="7" applyFont="1" applyFill="1" applyBorder="1" applyAlignment="1">
      <alignment horizontal="left" vertical="top" wrapText="1"/>
    </xf>
    <xf numFmtId="0" fontId="66" fillId="0" borderId="4" xfId="7" applyFont="1" applyFill="1" applyBorder="1" applyAlignment="1">
      <alignment horizontal="left" vertical="top"/>
    </xf>
    <xf numFmtId="0" fontId="40" fillId="0" borderId="2" xfId="7" applyFont="1" applyFill="1" applyBorder="1" applyAlignment="1">
      <alignment vertical="top" wrapText="1"/>
    </xf>
    <xf numFmtId="0" fontId="20" fillId="0" borderId="0" xfId="0" applyFont="1" applyAlignment="1">
      <alignment horizontal="center" justifyLastLine="1"/>
    </xf>
    <xf numFmtId="0" fontId="16" fillId="0" borderId="0" xfId="0" applyFont="1" applyAlignment="1">
      <alignment horizontal="center"/>
    </xf>
    <xf numFmtId="0" fontId="19" fillId="0" borderId="0" xfId="0" applyFont="1" applyAlignment="1">
      <alignment horizontal="center"/>
    </xf>
    <xf numFmtId="0" fontId="9" fillId="0" borderId="0" xfId="0" applyFont="1" applyAlignment="1">
      <alignment horizontal="left"/>
    </xf>
    <xf numFmtId="178" fontId="8" fillId="0" borderId="0" xfId="0" applyNumberFormat="1" applyFont="1" applyBorder="1" applyAlignment="1">
      <alignment horizontal="center"/>
    </xf>
    <xf numFmtId="180" fontId="10" fillId="0" borderId="0" xfId="0" applyNumberFormat="1" applyFont="1" applyAlignment="1">
      <alignment horizontal="center"/>
    </xf>
    <xf numFmtId="180" fontId="9" fillId="0" borderId="0" xfId="0" applyNumberFormat="1" applyFont="1" applyBorder="1" applyAlignment="1">
      <alignment horizontal="center"/>
    </xf>
    <xf numFmtId="0" fontId="9" fillId="0" borderId="0" xfId="0" applyFont="1" applyAlignment="1">
      <alignment horizontal="right"/>
    </xf>
    <xf numFmtId="0" fontId="61" fillId="0" borderId="21" xfId="0" applyFont="1" applyFill="1" applyBorder="1" applyAlignment="1">
      <alignment vertical="center"/>
    </xf>
    <xf numFmtId="0" fontId="61" fillId="0" borderId="0" xfId="0" applyFont="1" applyFill="1" applyBorder="1" applyAlignment="1">
      <alignment vertical="center"/>
    </xf>
    <xf numFmtId="0" fontId="61" fillId="0" borderId="23" xfId="0" applyFont="1" applyFill="1" applyBorder="1" applyAlignment="1">
      <alignment vertical="center"/>
    </xf>
    <xf numFmtId="0" fontId="54" fillId="0" borderId="21" xfId="0" applyFont="1" applyBorder="1" applyAlignment="1">
      <alignment vertical="center"/>
    </xf>
    <xf numFmtId="0" fontId="54" fillId="0" borderId="0" xfId="0" applyFont="1" applyBorder="1" applyAlignment="1">
      <alignment vertical="center"/>
    </xf>
    <xf numFmtId="0" fontId="54" fillId="0" borderId="23" xfId="0" applyFont="1" applyBorder="1" applyAlignment="1">
      <alignment vertical="center"/>
    </xf>
    <xf numFmtId="0" fontId="61" fillId="0" borderId="21" xfId="0" applyFont="1" applyBorder="1" applyAlignment="1">
      <alignment horizontal="left" vertical="center"/>
    </xf>
    <xf numFmtId="0" fontId="61" fillId="0" borderId="0" xfId="0" applyFont="1" applyBorder="1" applyAlignment="1">
      <alignment horizontal="left" vertical="center"/>
    </xf>
    <xf numFmtId="0" fontId="61" fillId="0" borderId="23" xfId="0" applyFont="1" applyBorder="1" applyAlignment="1">
      <alignment horizontal="left" vertical="center"/>
    </xf>
    <xf numFmtId="0" fontId="61" fillId="0" borderId="21" xfId="0" applyFont="1" applyBorder="1" applyAlignment="1">
      <alignment vertical="center"/>
    </xf>
    <xf numFmtId="0" fontId="61" fillId="0" borderId="0" xfId="0" applyFont="1" applyBorder="1" applyAlignment="1">
      <alignment vertical="center"/>
    </xf>
    <xf numFmtId="0" fontId="61" fillId="0" borderId="23" xfId="0" applyFont="1" applyBorder="1" applyAlignment="1">
      <alignment vertical="center"/>
    </xf>
    <xf numFmtId="0" fontId="54" fillId="0" borderId="21" xfId="0" applyFont="1" applyFill="1" applyBorder="1" applyAlignment="1">
      <alignment vertical="center"/>
    </xf>
    <xf numFmtId="0" fontId="54" fillId="0" borderId="0" xfId="0" applyFont="1" applyFill="1" applyBorder="1" applyAlignment="1">
      <alignment vertical="center"/>
    </xf>
    <xf numFmtId="0" fontId="54" fillId="0" borderId="23" xfId="0" applyFont="1" applyFill="1" applyBorder="1" applyAlignment="1">
      <alignment vertical="center"/>
    </xf>
    <xf numFmtId="0" fontId="61" fillId="0" borderId="21" xfId="0" applyFont="1" applyFill="1" applyBorder="1" applyAlignment="1">
      <alignment vertical="center" wrapText="1"/>
    </xf>
    <xf numFmtId="0" fontId="61" fillId="0" borderId="0" xfId="0" applyFont="1" applyFill="1" applyBorder="1" applyAlignment="1">
      <alignment vertical="center" wrapText="1"/>
    </xf>
    <xf numFmtId="0" fontId="61" fillId="0" borderId="23" xfId="0" applyFont="1" applyFill="1" applyBorder="1" applyAlignment="1">
      <alignment vertical="center" wrapText="1"/>
    </xf>
    <xf numFmtId="0" fontId="54" fillId="0" borderId="0" xfId="0" applyFont="1" applyAlignment="1">
      <alignment vertical="center"/>
    </xf>
    <xf numFmtId="38" fontId="54" fillId="0" borderId="12" xfId="0" applyNumberFormat="1" applyFont="1" applyBorder="1" applyAlignment="1">
      <alignment horizontal="center" vertical="center"/>
    </xf>
    <xf numFmtId="38" fontId="54" fillId="0" borderId="5" xfId="0" applyNumberFormat="1" applyFont="1" applyBorder="1" applyAlignment="1">
      <alignment horizontal="center" vertical="center"/>
    </xf>
    <xf numFmtId="0" fontId="54" fillId="0" borderId="21" xfId="0" applyFont="1" applyFill="1" applyBorder="1" applyAlignment="1">
      <alignment vertical="center" wrapText="1"/>
    </xf>
    <xf numFmtId="0" fontId="61" fillId="0" borderId="0" xfId="0" applyFont="1" applyAlignment="1">
      <alignment vertical="center" wrapText="1"/>
    </xf>
    <xf numFmtId="0" fontId="61" fillId="0" borderId="23" xfId="0" applyFont="1" applyBorder="1" applyAlignment="1">
      <alignment vertical="center" wrapText="1"/>
    </xf>
    <xf numFmtId="0" fontId="93" fillId="0" borderId="0" xfId="0" applyFont="1" applyFill="1" applyBorder="1" applyAlignment="1">
      <alignment vertical="center"/>
    </xf>
    <xf numFmtId="0" fontId="93" fillId="0" borderId="23" xfId="0" applyFont="1" applyFill="1" applyBorder="1" applyAlignment="1">
      <alignment vertical="center"/>
    </xf>
    <xf numFmtId="0" fontId="54" fillId="0" borderId="0" xfId="0" applyFont="1" applyAlignment="1">
      <alignment vertical="center" wrapText="1"/>
    </xf>
    <xf numFmtId="0" fontId="54" fillId="0" borderId="23" xfId="0" applyFont="1" applyBorder="1" applyAlignment="1">
      <alignment vertical="center" wrapText="1"/>
    </xf>
    <xf numFmtId="0" fontId="54" fillId="0" borderId="22" xfId="0" applyFont="1" applyFill="1" applyBorder="1" applyAlignment="1">
      <alignment vertical="center" wrapText="1"/>
    </xf>
    <xf numFmtId="0" fontId="54" fillId="0" borderId="9" xfId="0" applyFont="1" applyBorder="1" applyAlignment="1">
      <alignment vertical="center" wrapText="1"/>
    </xf>
    <xf numFmtId="0" fontId="54" fillId="0" borderId="25" xfId="0" applyFont="1" applyBorder="1" applyAlignment="1">
      <alignment vertical="center" wrapText="1"/>
    </xf>
    <xf numFmtId="178" fontId="22" fillId="0" borderId="0" xfId="0" applyNumberFormat="1" applyFont="1" applyBorder="1" applyAlignment="1">
      <alignment horizontal="center" vertical="center"/>
    </xf>
    <xf numFmtId="0" fontId="11" fillId="0" borderId="0" xfId="0" applyFont="1" applyAlignment="1">
      <alignment vertical="center"/>
    </xf>
    <xf numFmtId="180" fontId="23" fillId="0" borderId="0" xfId="0" applyNumberFormat="1" applyFont="1" applyBorder="1" applyAlignment="1">
      <alignment horizontal="center" vertical="center"/>
    </xf>
    <xf numFmtId="0" fontId="47" fillId="0" borderId="0" xfId="0" applyFont="1" applyAlignment="1">
      <alignment vertical="center"/>
    </xf>
    <xf numFmtId="180" fontId="9" fillId="0" borderId="9" xfId="0" applyNumberFormat="1" applyFont="1" applyBorder="1" applyAlignment="1">
      <alignment horizontal="center" vertical="center"/>
    </xf>
    <xf numFmtId="0" fontId="2" fillId="0" borderId="9" xfId="0" applyFont="1" applyBorder="1" applyAlignment="1">
      <alignment vertical="center"/>
    </xf>
    <xf numFmtId="0" fontId="61" fillId="0" borderId="24" xfId="0" applyFont="1" applyBorder="1" applyAlignment="1">
      <alignment vertical="center"/>
    </xf>
    <xf numFmtId="0" fontId="61" fillId="0" borderId="20" xfId="0" applyFont="1" applyBorder="1" applyAlignment="1">
      <alignment vertical="center"/>
    </xf>
    <xf numFmtId="0" fontId="61" fillId="0" borderId="26" xfId="0" applyFont="1" applyBorder="1" applyAlignment="1">
      <alignment vertical="center"/>
    </xf>
    <xf numFmtId="0" fontId="54" fillId="0" borderId="21" xfId="0" applyFont="1" applyBorder="1" applyAlignment="1">
      <alignment vertical="center" wrapText="1"/>
    </xf>
    <xf numFmtId="0" fontId="61" fillId="0" borderId="0" xfId="0" applyFont="1" applyAlignment="1">
      <alignment vertical="center"/>
    </xf>
    <xf numFmtId="0" fontId="76" fillId="0" borderId="21" xfId="0" applyFont="1" applyBorder="1" applyAlignment="1">
      <alignment vertical="center"/>
    </xf>
    <xf numFmtId="0" fontId="76" fillId="0" borderId="0" xfId="0" applyFont="1" applyBorder="1" applyAlignment="1">
      <alignment vertical="center"/>
    </xf>
    <xf numFmtId="0" fontId="76" fillId="0" borderId="23" xfId="0" applyFont="1" applyBorder="1" applyAlignment="1">
      <alignment vertical="center"/>
    </xf>
    <xf numFmtId="0" fontId="61" fillId="0" borderId="22" xfId="0" applyFont="1" applyFill="1" applyBorder="1" applyAlignment="1">
      <alignment vertical="center"/>
    </xf>
    <xf numFmtId="0" fontId="61" fillId="0" borderId="9" xfId="0" applyFont="1" applyFill="1" applyBorder="1" applyAlignment="1">
      <alignment vertical="center"/>
    </xf>
    <xf numFmtId="0" fontId="61" fillId="0" borderId="25" xfId="0" applyFont="1" applyFill="1" applyBorder="1" applyAlignment="1">
      <alignment vertical="center"/>
    </xf>
    <xf numFmtId="0" fontId="75" fillId="0" borderId="21" xfId="0" applyFont="1" applyBorder="1" applyAlignment="1">
      <alignment vertical="center"/>
    </xf>
    <xf numFmtId="0" fontId="75" fillId="0" borderId="0" xfId="0" applyFont="1" applyBorder="1" applyAlignment="1">
      <alignment vertical="center"/>
    </xf>
    <xf numFmtId="0" fontId="75" fillId="0" borderId="23" xfId="0" applyFont="1" applyBorder="1" applyAlignment="1">
      <alignment vertical="center"/>
    </xf>
    <xf numFmtId="3" fontId="61" fillId="0" borderId="21" xfId="0" applyNumberFormat="1" applyFont="1" applyBorder="1" applyAlignment="1">
      <alignment vertical="center"/>
    </xf>
    <xf numFmtId="0" fontId="61" fillId="0" borderId="22" xfId="0" applyFont="1" applyBorder="1" applyAlignment="1">
      <alignment vertical="center"/>
    </xf>
    <xf numFmtId="0" fontId="61" fillId="0" borderId="9" xfId="0" applyFont="1" applyBorder="1" applyAlignment="1">
      <alignment vertical="center"/>
    </xf>
    <xf numFmtId="0" fontId="61" fillId="0" borderId="25" xfId="0" applyFont="1" applyBorder="1" applyAlignment="1">
      <alignment vertical="center"/>
    </xf>
    <xf numFmtId="0" fontId="54" fillId="0" borderId="0" xfId="0" applyFont="1" applyBorder="1" applyAlignment="1">
      <alignment vertical="center" wrapText="1"/>
    </xf>
    <xf numFmtId="0" fontId="61" fillId="0" borderId="21" xfId="0" applyFont="1" applyBorder="1" applyAlignment="1">
      <alignment vertical="center" wrapText="1"/>
    </xf>
    <xf numFmtId="0" fontId="61" fillId="0" borderId="0" xfId="0" applyFont="1" applyBorder="1" applyAlignment="1">
      <alignment vertical="center" wrapText="1"/>
    </xf>
    <xf numFmtId="0" fontId="54" fillId="0" borderId="22" xfId="0" applyFont="1" applyFill="1" applyBorder="1" applyAlignment="1">
      <alignment vertical="center"/>
    </xf>
    <xf numFmtId="0" fontId="54" fillId="0" borderId="9" xfId="0" applyFont="1" applyFill="1" applyBorder="1" applyAlignment="1">
      <alignment vertical="center"/>
    </xf>
    <xf numFmtId="0" fontId="54" fillId="0" borderId="25" xfId="0" applyFont="1" applyFill="1" applyBorder="1" applyAlignment="1">
      <alignment vertical="center"/>
    </xf>
    <xf numFmtId="182" fontId="8" fillId="0" borderId="0" xfId="0" applyNumberFormat="1" applyFont="1" applyBorder="1" applyAlignment="1">
      <alignment horizontal="center" vertical="center" shrinkToFit="1"/>
    </xf>
    <xf numFmtId="182" fontId="32" fillId="0" borderId="0" xfId="0" applyNumberFormat="1" applyFont="1" applyBorder="1" applyAlignment="1">
      <alignment horizontal="right" vertical="center" shrinkToFit="1"/>
    </xf>
    <xf numFmtId="49" fontId="9" fillId="0" borderId="0" xfId="0" applyNumberFormat="1" applyFont="1" applyBorder="1" applyAlignment="1">
      <alignment horizontal="center" vertical="center" shrinkToFit="1"/>
    </xf>
    <xf numFmtId="182" fontId="10" fillId="0" borderId="0" xfId="0" applyNumberFormat="1" applyFont="1" applyBorder="1" applyAlignment="1">
      <alignment horizontal="center" vertical="center" shrinkToFit="1"/>
    </xf>
    <xf numFmtId="0" fontId="9" fillId="0" borderId="0" xfId="4" applyNumberFormat="1" applyFont="1" applyBorder="1" applyAlignment="1">
      <alignment horizontal="left" vertical="center" shrinkToFit="1"/>
    </xf>
    <xf numFmtId="178" fontId="66" fillId="0" borderId="3" xfId="3" applyNumberFormat="1" applyFont="1" applyBorder="1" applyAlignment="1">
      <alignment horizontal="center" vertical="center" wrapText="1" shrinkToFit="1"/>
    </xf>
    <xf numFmtId="178" fontId="66" fillId="0" borderId="4" xfId="3" applyNumberFormat="1" applyFont="1" applyBorder="1" applyAlignment="1">
      <alignment horizontal="center" vertical="center" wrapText="1" shrinkToFit="1"/>
    </xf>
    <xf numFmtId="178" fontId="66" fillId="0" borderId="2" xfId="3" applyNumberFormat="1" applyFont="1" applyBorder="1" applyAlignment="1">
      <alignment horizontal="center" vertical="center" wrapText="1" shrinkToFit="1"/>
    </xf>
    <xf numFmtId="178" fontId="66" fillId="0" borderId="2" xfId="3" applyNumberFormat="1" applyFont="1" applyBorder="1" applyAlignment="1">
      <alignment horizontal="center" vertical="center" shrinkToFit="1"/>
    </xf>
    <xf numFmtId="0" fontId="66" fillId="0" borderId="2" xfId="3" applyNumberFormat="1" applyFont="1" applyBorder="1" applyAlignment="1">
      <alignment horizontal="center" vertical="center" shrinkToFit="1"/>
    </xf>
    <xf numFmtId="4" fontId="66" fillId="0" borderId="2" xfId="3" applyNumberFormat="1" applyFont="1" applyBorder="1" applyAlignment="1">
      <alignment horizontal="center" vertical="center" wrapText="1" shrinkToFit="1"/>
    </xf>
    <xf numFmtId="4" fontId="66" fillId="0" borderId="2" xfId="3" applyNumberFormat="1" applyFont="1" applyBorder="1" applyAlignment="1">
      <alignment horizontal="center" vertical="center" shrinkToFit="1"/>
    </xf>
    <xf numFmtId="0" fontId="9" fillId="0" borderId="20" xfId="4" applyNumberFormat="1" applyFont="1" applyBorder="1" applyAlignment="1">
      <alignment horizontal="left" vertical="center"/>
    </xf>
    <xf numFmtId="0" fontId="0" fillId="0" borderId="20" xfId="0" applyBorder="1" applyAlignment="1">
      <alignment vertical="center"/>
    </xf>
    <xf numFmtId="178" fontId="8" fillId="0" borderId="0" xfId="0" applyNumberFormat="1" applyFont="1" applyBorder="1" applyAlignment="1">
      <alignment horizontal="center" vertical="center"/>
    </xf>
    <xf numFmtId="178" fontId="10" fillId="0" borderId="0" xfId="0" applyNumberFormat="1" applyFont="1" applyBorder="1" applyAlignment="1">
      <alignment horizontal="center" vertical="center"/>
    </xf>
    <xf numFmtId="0" fontId="40" fillId="0" borderId="3" xfId="7" applyFont="1" applyFill="1" applyBorder="1" applyAlignment="1">
      <alignment horizontal="center" vertical="center"/>
    </xf>
    <xf numFmtId="0" fontId="40" fillId="0" borderId="4" xfId="7" applyFont="1" applyFill="1" applyBorder="1" applyAlignment="1">
      <alignment horizontal="center" vertical="center"/>
    </xf>
    <xf numFmtId="178" fontId="40" fillId="0" borderId="3" xfId="3" applyNumberFormat="1" applyFont="1" applyBorder="1" applyAlignment="1">
      <alignment horizontal="center" vertical="center" wrapText="1"/>
    </xf>
    <xf numFmtId="178" fontId="40" fillId="0" borderId="4" xfId="3" applyNumberFormat="1" applyFont="1" applyBorder="1" applyAlignment="1">
      <alignment horizontal="center" vertical="center" wrapText="1"/>
    </xf>
    <xf numFmtId="0" fontId="40" fillId="0" borderId="12" xfId="7" applyFont="1" applyFill="1" applyBorder="1" applyAlignment="1">
      <alignment horizontal="center" vertical="center"/>
    </xf>
    <xf numFmtId="0" fontId="40" fillId="0" borderId="5" xfId="7" applyFont="1" applyFill="1" applyBorder="1" applyAlignment="1">
      <alignment horizontal="center" vertical="center"/>
    </xf>
    <xf numFmtId="178" fontId="9" fillId="0" borderId="0" xfId="0" applyNumberFormat="1" applyFont="1" applyBorder="1" applyAlignment="1">
      <alignment horizontal="center" vertical="center"/>
    </xf>
    <xf numFmtId="184" fontId="9" fillId="0" borderId="9" xfId="7" applyNumberFormat="1" applyFont="1" applyFill="1" applyBorder="1" applyAlignment="1">
      <alignment horizontal="center" vertical="center"/>
    </xf>
    <xf numFmtId="49" fontId="40" fillId="0" borderId="3" xfId="7" applyNumberFormat="1" applyFont="1" applyFill="1" applyBorder="1" applyAlignment="1">
      <alignment horizontal="center" vertical="center" wrapText="1"/>
    </xf>
    <xf numFmtId="49" fontId="40" fillId="0" borderId="4" xfId="7" applyNumberFormat="1" applyFont="1" applyFill="1" applyBorder="1" applyAlignment="1">
      <alignment horizontal="center" vertical="center" wrapText="1"/>
    </xf>
    <xf numFmtId="184" fontId="14" fillId="0" borderId="9" xfId="7" applyNumberFormat="1" applyFont="1" applyFill="1"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Font="1" applyAlignment="1">
      <alignment vertical="center"/>
    </xf>
    <xf numFmtId="178" fontId="65" fillId="0" borderId="12" xfId="0" applyNumberFormat="1" applyFont="1" applyBorder="1" applyAlignment="1">
      <alignment horizontal="distributed" vertical="center" justifyLastLine="1"/>
    </xf>
    <xf numFmtId="178" fontId="65" fillId="0" borderId="5" xfId="0" applyNumberFormat="1" applyFont="1" applyBorder="1" applyAlignment="1">
      <alignment horizontal="distributed" vertical="center" justifyLastLine="1"/>
    </xf>
    <xf numFmtId="178" fontId="65" fillId="0" borderId="3" xfId="0" applyNumberFormat="1" applyFont="1" applyBorder="1" applyAlignment="1">
      <alignment horizontal="distributed" vertical="center" wrapText="1" justifyLastLine="1"/>
    </xf>
    <xf numFmtId="178" fontId="65" fillId="0" borderId="4" xfId="0" applyNumberFormat="1" applyFont="1" applyBorder="1" applyAlignment="1">
      <alignment horizontal="distributed" vertical="center" wrapText="1" justifyLastLine="1"/>
    </xf>
    <xf numFmtId="178" fontId="65" fillId="0" borderId="28" xfId="0" applyNumberFormat="1" applyFont="1" applyBorder="1" applyAlignment="1">
      <alignment horizontal="distributed" vertical="center" justifyLastLine="1"/>
    </xf>
    <xf numFmtId="178" fontId="65" fillId="0" borderId="3" xfId="0" applyNumberFormat="1" applyFont="1" applyBorder="1" applyAlignment="1">
      <alignment horizontal="distributed" vertical="center" justifyLastLine="1"/>
    </xf>
    <xf numFmtId="0" fontId="65" fillId="0" borderId="4" xfId="0" applyFont="1" applyBorder="1" applyAlignment="1">
      <alignment horizontal="distributed" vertical="center" justifyLastLine="1"/>
    </xf>
    <xf numFmtId="178" fontId="23" fillId="0" borderId="0" xfId="0" applyNumberFormat="1" applyFont="1" applyBorder="1" applyAlignment="1">
      <alignment horizontal="center" vertical="center"/>
    </xf>
    <xf numFmtId="178" fontId="15" fillId="0" borderId="9" xfId="0" applyNumberFormat="1" applyFont="1" applyBorder="1" applyAlignment="1">
      <alignment horizontal="right" vertical="center"/>
    </xf>
    <xf numFmtId="0" fontId="15" fillId="0" borderId="9" xfId="0" applyFont="1" applyBorder="1" applyAlignment="1">
      <alignment vertical="center"/>
    </xf>
    <xf numFmtId="49" fontId="66" fillId="0" borderId="3" xfId="7" applyNumberFormat="1" applyFont="1" applyFill="1" applyBorder="1" applyAlignment="1">
      <alignment horizontal="center" vertical="center" wrapText="1"/>
    </xf>
    <xf numFmtId="49" fontId="66" fillId="0" borderId="4" xfId="7" applyNumberFormat="1" applyFont="1" applyFill="1" applyBorder="1" applyAlignment="1">
      <alignment horizontal="center" vertical="center" wrapText="1"/>
    </xf>
    <xf numFmtId="0" fontId="66" fillId="0" borderId="3" xfId="7" applyFont="1" applyFill="1" applyBorder="1" applyAlignment="1">
      <alignment horizontal="center" vertical="center"/>
    </xf>
    <xf numFmtId="0" fontId="66" fillId="0" borderId="4" xfId="7" applyFont="1" applyFill="1" applyBorder="1" applyAlignment="1">
      <alignment horizontal="center" vertical="center"/>
    </xf>
    <xf numFmtId="0" fontId="66" fillId="0" borderId="3" xfId="7" applyFont="1" applyFill="1" applyBorder="1" applyAlignment="1">
      <alignment horizontal="left" vertical="center"/>
    </xf>
    <xf numFmtId="0" fontId="66" fillId="0" borderId="4" xfId="7" applyFont="1" applyFill="1" applyBorder="1" applyAlignment="1">
      <alignment horizontal="left" vertical="center"/>
    </xf>
    <xf numFmtId="4" fontId="66" fillId="0" borderId="3" xfId="4" applyNumberFormat="1" applyFont="1" applyBorder="1" applyAlignment="1">
      <alignment horizontal="center" vertical="center" wrapText="1"/>
    </xf>
    <xf numFmtId="4" fontId="66" fillId="0" borderId="4" xfId="4" applyNumberFormat="1" applyFont="1" applyBorder="1" applyAlignment="1">
      <alignment horizontal="center" vertical="center"/>
    </xf>
    <xf numFmtId="0" fontId="66" fillId="0" borderId="12" xfId="7" applyFont="1" applyFill="1" applyBorder="1" applyAlignment="1">
      <alignment horizontal="center" vertical="center"/>
    </xf>
    <xf numFmtId="0" fontId="66" fillId="0" borderId="5" xfId="7" applyFont="1" applyFill="1" applyBorder="1" applyAlignment="1">
      <alignment horizontal="center" vertical="center"/>
    </xf>
    <xf numFmtId="4" fontId="12" fillId="0" borderId="20" xfId="0" applyNumberFormat="1" applyFont="1" applyBorder="1" applyAlignment="1">
      <alignment horizontal="left" vertical="center" wrapText="1" justifyLastLine="1"/>
    </xf>
    <xf numFmtId="4" fontId="40" fillId="0" borderId="0" xfId="0" applyNumberFormat="1" applyFont="1" applyAlignment="1">
      <alignment horizontal="left" vertical="top" wrapText="1"/>
    </xf>
    <xf numFmtId="178" fontId="8" fillId="0" borderId="0" xfId="0" applyNumberFormat="1" applyFont="1" applyAlignment="1">
      <alignment horizontal="center" vertical="center"/>
    </xf>
    <xf numFmtId="178" fontId="23" fillId="0" borderId="0" xfId="13" applyNumberFormat="1" applyFont="1" applyAlignment="1">
      <alignment horizontal="center" vertical="center"/>
    </xf>
    <xf numFmtId="177" fontId="8" fillId="0" borderId="9" xfId="13" applyFont="1" applyBorder="1" applyAlignment="1">
      <alignment horizontal="left" vertical="center"/>
    </xf>
    <xf numFmtId="0" fontId="0" fillId="0" borderId="9" xfId="0" applyBorder="1" applyAlignment="1">
      <alignment vertical="center"/>
    </xf>
    <xf numFmtId="178" fontId="32" fillId="0" borderId="9" xfId="0" applyNumberFormat="1" applyFont="1" applyBorder="1" applyAlignment="1">
      <alignment horizontal="right" vertical="center"/>
    </xf>
    <xf numFmtId="0" fontId="4" fillId="0" borderId="9" xfId="0" applyFont="1" applyBorder="1" applyAlignment="1">
      <alignment vertical="center"/>
    </xf>
    <xf numFmtId="0" fontId="32" fillId="0" borderId="3" xfId="0" applyFont="1" applyBorder="1" applyAlignment="1">
      <alignment horizontal="center" vertical="center" shrinkToFit="1"/>
    </xf>
    <xf numFmtId="0" fontId="32" fillId="0" borderId="4" xfId="0" applyFont="1" applyBorder="1" applyAlignment="1">
      <alignment horizontal="center" vertical="center" shrinkToFit="1"/>
    </xf>
    <xf numFmtId="177" fontId="58" fillId="0" borderId="12" xfId="13" applyFont="1" applyBorder="1" applyAlignment="1">
      <alignment horizontal="center" vertical="center"/>
    </xf>
    <xf numFmtId="177" fontId="58" fillId="0" borderId="28" xfId="13" applyFont="1" applyBorder="1" applyAlignment="1">
      <alignment horizontal="center" vertical="center"/>
    </xf>
    <xf numFmtId="177" fontId="58" fillId="0" borderId="5" xfId="13" applyFont="1" applyBorder="1" applyAlignment="1">
      <alignment horizontal="center" vertical="center"/>
    </xf>
    <xf numFmtId="4" fontId="58" fillId="0" borderId="26" xfId="0" applyNumberFormat="1" applyFont="1" applyBorder="1" applyAlignment="1">
      <alignment horizontal="center" vertical="center" wrapText="1" justifyLastLine="1"/>
    </xf>
    <xf numFmtId="4" fontId="58" fillId="0" borderId="25" xfId="0" applyNumberFormat="1" applyFont="1" applyBorder="1" applyAlignment="1">
      <alignment horizontal="center" vertical="center" wrapText="1" justifyLastLine="1"/>
    </xf>
    <xf numFmtId="4" fontId="58" fillId="0" borderId="3" xfId="0" applyNumberFormat="1" applyFont="1" applyBorder="1" applyAlignment="1">
      <alignment horizontal="center" vertical="center" wrapText="1"/>
    </xf>
    <xf numFmtId="4" fontId="58" fillId="0" borderId="4" xfId="0" applyNumberFormat="1" applyFont="1" applyBorder="1" applyAlignment="1">
      <alignment horizontal="center" vertical="center" wrapText="1"/>
    </xf>
    <xf numFmtId="4" fontId="58" fillId="0" borderId="3" xfId="0" applyNumberFormat="1" applyFont="1" applyBorder="1" applyAlignment="1">
      <alignment horizontal="center" vertical="center" justifyLastLine="1"/>
    </xf>
    <xf numFmtId="4" fontId="58" fillId="0" borderId="4" xfId="0" applyNumberFormat="1" applyFont="1" applyBorder="1" applyAlignment="1">
      <alignment horizontal="center" vertical="center" justifyLastLine="1"/>
    </xf>
    <xf numFmtId="4" fontId="14" fillId="0" borderId="12" xfId="11" applyNumberFormat="1" applyFont="1" applyBorder="1" applyAlignment="1">
      <alignment horizontal="center" vertical="center"/>
    </xf>
    <xf numFmtId="4" fontId="14" fillId="0" borderId="28" xfId="11" applyNumberFormat="1" applyFont="1" applyBorder="1" applyAlignment="1">
      <alignment horizontal="center" vertical="center"/>
    </xf>
    <xf numFmtId="4" fontId="14" fillId="0" borderId="5" xfId="11" applyNumberFormat="1" applyFont="1" applyBorder="1" applyAlignment="1">
      <alignment horizontal="center" vertical="center"/>
    </xf>
    <xf numFmtId="4" fontId="14" fillId="0" borderId="3" xfId="11" applyNumberFormat="1" applyFont="1" applyBorder="1" applyAlignment="1">
      <alignment horizontal="center" vertical="center" wrapText="1" justifyLastLine="1"/>
    </xf>
    <xf numFmtId="4" fontId="14" fillId="0" borderId="4" xfId="11" applyNumberFormat="1" applyFont="1" applyBorder="1" applyAlignment="1">
      <alignment horizontal="center" vertical="center" wrapText="1" justifyLastLine="1"/>
    </xf>
    <xf numFmtId="4" fontId="8" fillId="0" borderId="0" xfId="11" applyNumberFormat="1" applyFont="1" applyAlignment="1">
      <alignment horizontal="center" vertical="center"/>
    </xf>
    <xf numFmtId="4" fontId="10" fillId="0" borderId="0" xfId="11" applyNumberFormat="1" applyFont="1" applyAlignment="1">
      <alignment horizontal="center" vertical="center"/>
    </xf>
    <xf numFmtId="4" fontId="9" fillId="0" borderId="0" xfId="11" applyNumberFormat="1" applyFont="1" applyAlignment="1">
      <alignment horizontal="center" vertical="center"/>
    </xf>
    <xf numFmtId="0" fontId="14" fillId="0" borderId="24" xfId="11" applyFont="1" applyBorder="1" applyAlignment="1">
      <alignment horizontal="center" vertical="distributed"/>
    </xf>
    <xf numFmtId="0" fontId="14" fillId="0" borderId="26" xfId="11" applyFont="1" applyBorder="1" applyAlignment="1">
      <alignment horizontal="center" vertical="distributed"/>
    </xf>
    <xf numFmtId="0" fontId="14" fillId="0" borderId="22" xfId="11" applyFont="1" applyBorder="1" applyAlignment="1">
      <alignment horizontal="center" vertical="distributed"/>
    </xf>
    <xf numFmtId="0" fontId="14" fillId="0" borderId="25" xfId="11" applyFont="1" applyBorder="1" applyAlignment="1">
      <alignment horizontal="center" vertical="distributed"/>
    </xf>
    <xf numFmtId="4" fontId="14" fillId="0" borderId="20" xfId="11" applyNumberFormat="1" applyFont="1" applyBorder="1" applyAlignment="1">
      <alignment horizontal="center" vertical="center"/>
    </xf>
    <xf numFmtId="4" fontId="14" fillId="0" borderId="26" xfId="11" applyNumberFormat="1" applyFont="1" applyBorder="1" applyAlignment="1">
      <alignment horizontal="center" vertical="center"/>
    </xf>
    <xf numFmtId="0" fontId="14" fillId="0" borderId="3"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4" xfId="11" applyFont="1" applyBorder="1" applyAlignment="1">
      <alignment horizontal="center" vertical="center" wrapText="1"/>
    </xf>
    <xf numFmtId="0" fontId="14" fillId="0" borderId="24" xfId="11" applyFont="1" applyBorder="1" applyAlignment="1">
      <alignment horizontal="center" vertical="center" wrapText="1"/>
    </xf>
    <xf numFmtId="0" fontId="14" fillId="0" borderId="26" xfId="11" applyFont="1" applyBorder="1" applyAlignment="1">
      <alignment horizontal="center" vertical="center" wrapText="1"/>
    </xf>
    <xf numFmtId="0" fontId="14" fillId="0" borderId="22" xfId="11" applyFont="1" applyBorder="1" applyAlignment="1">
      <alignment horizontal="center" vertical="center" wrapText="1"/>
    </xf>
    <xf numFmtId="0" fontId="14" fillId="0" borderId="25" xfId="11" applyFont="1" applyBorder="1" applyAlignment="1">
      <alignment horizontal="center" vertical="center" wrapText="1"/>
    </xf>
    <xf numFmtId="0" fontId="14" fillId="0" borderId="28" xfId="0" applyNumberFormat="1" applyFont="1" applyBorder="1" applyAlignment="1">
      <alignment horizontal="distributed" vertical="center" wrapText="1"/>
    </xf>
    <xf numFmtId="0" fontId="14" fillId="0" borderId="5" xfId="0" applyNumberFormat="1" applyFont="1" applyBorder="1" applyAlignment="1">
      <alignment horizontal="distributed" vertical="center" wrapText="1"/>
    </xf>
    <xf numFmtId="0" fontId="9" fillId="0" borderId="20" xfId="0" applyFont="1" applyBorder="1" applyAlignment="1">
      <alignment vertical="center" wrapText="1"/>
    </xf>
    <xf numFmtId="0" fontId="2" fillId="0" borderId="20" xfId="0" applyFont="1" applyBorder="1" applyAlignment="1">
      <alignment vertical="center"/>
    </xf>
    <xf numFmtId="0" fontId="23" fillId="0" borderId="0" xfId="0" applyFont="1" applyAlignment="1">
      <alignment horizontal="center" vertical="center"/>
    </xf>
    <xf numFmtId="0" fontId="14" fillId="0" borderId="2" xfId="0" applyFont="1" applyBorder="1" applyAlignment="1">
      <alignment horizontal="center" vertical="center" justifyLastLine="1"/>
    </xf>
    <xf numFmtId="0" fontId="14" fillId="0" borderId="12" xfId="0" applyFont="1" applyBorder="1" applyAlignment="1">
      <alignment horizontal="distributed" vertical="center" justifyLastLine="1"/>
    </xf>
    <xf numFmtId="0" fontId="14" fillId="0" borderId="28" xfId="0" applyFont="1" applyBorder="1" applyAlignment="1">
      <alignment horizontal="distributed" vertical="center" justifyLastLine="1"/>
    </xf>
    <xf numFmtId="0" fontId="14" fillId="0" borderId="5" xfId="0" applyFont="1" applyBorder="1" applyAlignment="1">
      <alignment horizontal="distributed" vertical="center" justifyLastLine="1"/>
    </xf>
    <xf numFmtId="0" fontId="14" fillId="0" borderId="3" xfId="0" applyFont="1" applyBorder="1" applyAlignment="1">
      <alignment horizontal="distributed" vertical="center" wrapText="1" justifyLastLine="1"/>
    </xf>
    <xf numFmtId="0" fontId="14" fillId="0" borderId="1" xfId="0" applyFont="1" applyBorder="1" applyAlignment="1">
      <alignment horizontal="distributed" vertical="center" justifyLastLine="1"/>
    </xf>
    <xf numFmtId="0" fontId="14" fillId="0" borderId="4" xfId="0" applyFont="1" applyBorder="1" applyAlignment="1">
      <alignment horizontal="distributed" vertical="center" justifyLastLine="1"/>
    </xf>
    <xf numFmtId="0" fontId="14" fillId="0" borderId="12" xfId="0" applyFont="1" applyBorder="1" applyAlignment="1">
      <alignment horizontal="distributed" vertical="center" wrapText="1" justifyLastLine="1"/>
    </xf>
    <xf numFmtId="0" fontId="14" fillId="0" borderId="5" xfId="0" applyFont="1" applyBorder="1" applyAlignment="1">
      <alignment horizontal="distributed" vertical="center" wrapText="1" justifyLastLine="1"/>
    </xf>
    <xf numFmtId="0" fontId="14" fillId="0" borderId="2" xfId="0" applyFont="1" applyBorder="1" applyAlignment="1">
      <alignment horizontal="distributed" vertical="center" wrapText="1" justifyLastLine="1"/>
    </xf>
    <xf numFmtId="0" fontId="14" fillId="0" borderId="9" xfId="0" applyFont="1" applyBorder="1" applyAlignment="1">
      <alignment horizontal="right" vertical="center"/>
    </xf>
    <xf numFmtId="0" fontId="40" fillId="0" borderId="9" xfId="0" applyFont="1" applyBorder="1" applyAlignment="1">
      <alignment vertical="center"/>
    </xf>
    <xf numFmtId="0" fontId="8" fillId="0" borderId="9" xfId="0" applyFont="1" applyBorder="1" applyAlignment="1">
      <alignment horizontal="left" vertical="center"/>
    </xf>
    <xf numFmtId="0" fontId="62" fillId="0" borderId="3" xfId="0" applyFont="1" applyBorder="1" applyAlignment="1">
      <alignment horizontal="distributed" vertical="center" wrapText="1" justifyLastLine="1"/>
    </xf>
    <xf numFmtId="0" fontId="62" fillId="0" borderId="4" xfId="0" applyFont="1" applyBorder="1" applyAlignment="1">
      <alignment horizontal="distributed" vertical="center" justifyLastLine="1"/>
    </xf>
    <xf numFmtId="0" fontId="14" fillId="0" borderId="3" xfId="0" applyFont="1" applyBorder="1" applyAlignment="1">
      <alignment horizontal="distributed" vertical="center" justifyLastLine="1"/>
    </xf>
    <xf numFmtId="0" fontId="14" fillId="0" borderId="3" xfId="0" applyFont="1" applyBorder="1" applyAlignment="1">
      <alignment horizontal="distributed" vertical="center"/>
    </xf>
    <xf numFmtId="0" fontId="14" fillId="0" borderId="4" xfId="0" applyFont="1" applyBorder="1" applyAlignment="1">
      <alignment horizontal="distributed" vertical="center"/>
    </xf>
    <xf numFmtId="4" fontId="14" fillId="0" borderId="3" xfId="12" applyNumberFormat="1" applyFont="1" applyBorder="1" applyAlignment="1">
      <alignment horizontal="distributed" vertical="center" wrapText="1" justifyLastLine="1"/>
    </xf>
    <xf numFmtId="4" fontId="14" fillId="0" borderId="4" xfId="12" applyNumberFormat="1" applyFont="1" applyBorder="1" applyAlignment="1">
      <alignment horizontal="distributed" vertical="center" justifyLastLine="1"/>
    </xf>
    <xf numFmtId="0" fontId="9" fillId="0" borderId="0" xfId="0" applyFont="1" applyAlignment="1">
      <alignment horizontal="left" vertical="top" wrapText="1"/>
    </xf>
    <xf numFmtId="0" fontId="3" fillId="0" borderId="0" xfId="0" applyFont="1" applyAlignment="1">
      <alignment horizontal="center" vertical="center"/>
    </xf>
    <xf numFmtId="4" fontId="23" fillId="0" borderId="0" xfId="12" applyNumberFormat="1" applyFont="1" applyBorder="1" applyAlignment="1">
      <alignment horizontal="center" vertical="center"/>
    </xf>
    <xf numFmtId="4" fontId="9" fillId="0" borderId="9" xfId="12" applyNumberFormat="1" applyFont="1" applyBorder="1" applyAlignment="1">
      <alignment horizontal="center" vertical="center"/>
    </xf>
    <xf numFmtId="0" fontId="2" fillId="0" borderId="9" xfId="0" applyFont="1" applyBorder="1" applyAlignment="1">
      <alignment horizontal="center" vertical="center"/>
    </xf>
    <xf numFmtId="4" fontId="9" fillId="0" borderId="12" xfId="12" applyNumberFormat="1" applyFont="1" applyBorder="1" applyAlignment="1">
      <alignment horizontal="distributed" vertical="center" justifyLastLine="1"/>
    </xf>
    <xf numFmtId="4" fontId="9" fillId="0" borderId="28" xfId="12" applyNumberFormat="1" applyFont="1" applyBorder="1" applyAlignment="1">
      <alignment horizontal="distributed" vertical="center" justifyLastLine="1"/>
    </xf>
    <xf numFmtId="4" fontId="9" fillId="0" borderId="3" xfId="12" applyNumberFormat="1" applyFont="1" applyFill="1" applyBorder="1" applyAlignment="1">
      <alignment horizontal="distributed" vertical="center" wrapText="1" justifyLastLine="1"/>
    </xf>
    <xf numFmtId="4" fontId="9" fillId="0" borderId="4" xfId="12" applyNumberFormat="1" applyFont="1" applyFill="1" applyBorder="1" applyAlignment="1">
      <alignment horizontal="distributed" vertical="center" wrapText="1" justifyLastLine="1"/>
    </xf>
    <xf numFmtId="4" fontId="14" fillId="0" borderId="12" xfId="12" applyNumberFormat="1" applyFont="1" applyBorder="1" applyAlignment="1">
      <alignment horizontal="distributed" vertical="center" justifyLastLine="1"/>
    </xf>
    <xf numFmtId="4" fontId="14" fillId="0" borderId="28" xfId="12" applyNumberFormat="1" applyFont="1" applyBorder="1" applyAlignment="1">
      <alignment horizontal="distributed" vertical="center" justifyLastLine="1"/>
    </xf>
    <xf numFmtId="4" fontId="14" fillId="0" borderId="5" xfId="12" applyNumberFormat="1" applyFont="1" applyBorder="1" applyAlignment="1">
      <alignment horizontal="distributed" vertical="center" justifyLastLine="1"/>
    </xf>
    <xf numFmtId="4" fontId="14" fillId="0" borderId="4" xfId="12" applyNumberFormat="1" applyFont="1" applyBorder="1" applyAlignment="1">
      <alignment horizontal="distributed" vertical="center" wrapText="1" justifyLastLine="1"/>
    </xf>
    <xf numFmtId="0" fontId="15" fillId="0" borderId="0" xfId="0" applyFont="1" applyBorder="1" applyAlignment="1">
      <alignment horizontal="center"/>
    </xf>
    <xf numFmtId="4" fontId="10" fillId="0" borderId="0" xfId="12" applyNumberFormat="1" applyFont="1" applyBorder="1" applyAlignment="1">
      <alignment horizontal="center" vertical="center"/>
    </xf>
    <xf numFmtId="4" fontId="9" fillId="0" borderId="0" xfId="12" applyNumberFormat="1" applyFont="1" applyBorder="1" applyAlignment="1">
      <alignment horizontal="center" vertical="center"/>
    </xf>
    <xf numFmtId="49" fontId="15" fillId="0" borderId="2" xfId="2" applyNumberFormat="1" applyFont="1" applyBorder="1" applyAlignment="1">
      <alignment horizontal="distributed" vertical="center" shrinkToFit="1"/>
    </xf>
    <xf numFmtId="0" fontId="15" fillId="0" borderId="2" xfId="2" applyNumberFormat="1" applyFont="1" applyBorder="1" applyAlignment="1">
      <alignment horizontal="distributed" vertical="center"/>
    </xf>
    <xf numFmtId="0" fontId="15" fillId="0" borderId="2" xfId="2" applyNumberFormat="1" applyFont="1" applyBorder="1" applyAlignment="1">
      <alignment horizontal="center" vertical="center"/>
    </xf>
    <xf numFmtId="0" fontId="15" fillId="0" borderId="2" xfId="2" applyFont="1" applyBorder="1" applyAlignment="1">
      <alignment horizontal="distributed" vertical="center"/>
    </xf>
    <xf numFmtId="0" fontId="8" fillId="0" borderId="0" xfId="0" applyFont="1" applyBorder="1" applyAlignment="1">
      <alignment horizontal="center"/>
    </xf>
    <xf numFmtId="0" fontId="19" fillId="0" borderId="0" xfId="0" applyFont="1" applyBorder="1" applyAlignment="1">
      <alignment horizontal="center"/>
    </xf>
    <xf numFmtId="0" fontId="9" fillId="0" borderId="0" xfId="0" applyFont="1" applyBorder="1" applyAlignment="1">
      <alignment horizontal="center"/>
    </xf>
    <xf numFmtId="0" fontId="14" fillId="0" borderId="9" xfId="0" applyFont="1" applyBorder="1" applyAlignment="1">
      <alignment horizontal="center"/>
    </xf>
    <xf numFmtId="0" fontId="8" fillId="0" borderId="0" xfId="0" applyFont="1" applyBorder="1" applyAlignment="1">
      <alignment horizontal="center" vertical="center"/>
    </xf>
    <xf numFmtId="0" fontId="19" fillId="0" borderId="0" xfId="0" applyFont="1" applyBorder="1" applyAlignment="1">
      <alignment horizontal="center" vertical="center"/>
    </xf>
    <xf numFmtId="0" fontId="9" fillId="0" borderId="0" xfId="0" applyFont="1" applyBorder="1" applyAlignment="1">
      <alignment horizontal="center" vertical="center"/>
    </xf>
    <xf numFmtId="0" fontId="14" fillId="0" borderId="9" xfId="0" applyFont="1" applyBorder="1" applyAlignment="1">
      <alignment horizontal="right"/>
    </xf>
    <xf numFmtId="0" fontId="0" fillId="0" borderId="9" xfId="0" applyBorder="1" applyAlignment="1">
      <alignment horizontal="right"/>
    </xf>
    <xf numFmtId="0" fontId="13" fillId="0" borderId="29" xfId="9" applyFont="1" applyFill="1" applyBorder="1" applyAlignment="1">
      <alignment horizontal="left" vertical="center" wrapText="1"/>
    </xf>
    <xf numFmtId="0" fontId="13" fillId="0" borderId="28" xfId="9" applyFont="1" applyFill="1" applyBorder="1" applyAlignment="1">
      <alignment horizontal="left" vertical="center" wrapText="1"/>
    </xf>
    <xf numFmtId="0" fontId="13" fillId="0" borderId="9" xfId="9" applyFont="1" applyFill="1" applyBorder="1" applyAlignment="1">
      <alignment horizontal="left" vertical="center" wrapText="1"/>
    </xf>
    <xf numFmtId="0" fontId="13" fillId="0" borderId="14" xfId="9" applyFont="1" applyFill="1" applyBorder="1" applyAlignment="1">
      <alignment horizontal="left" vertical="center" wrapText="1"/>
    </xf>
    <xf numFmtId="0" fontId="13" fillId="0" borderId="20" xfId="9" applyFont="1" applyFill="1" applyBorder="1" applyAlignment="1">
      <alignment horizontal="left" vertical="center" wrapText="1"/>
    </xf>
    <xf numFmtId="0" fontId="9" fillId="0" borderId="29" xfId="9" applyFont="1" applyFill="1" applyBorder="1" applyAlignment="1">
      <alignment horizontal="left" vertical="center" wrapText="1"/>
    </xf>
    <xf numFmtId="0" fontId="9" fillId="0" borderId="28" xfId="9" applyFont="1" applyFill="1" applyBorder="1" applyAlignment="1">
      <alignment horizontal="left" vertical="center" wrapText="1"/>
    </xf>
    <xf numFmtId="0" fontId="9" fillId="0" borderId="14" xfId="9" applyFont="1" applyFill="1" applyBorder="1" applyAlignment="1">
      <alignment horizontal="left" vertical="center" wrapText="1"/>
    </xf>
    <xf numFmtId="182" fontId="32" fillId="0" borderId="30" xfId="9" applyNumberFormat="1" applyFont="1" applyBorder="1" applyAlignment="1">
      <alignment horizontal="center" vertical="center" wrapText="1"/>
    </xf>
    <xf numFmtId="182" fontId="32" fillId="0" borderId="1" xfId="9" applyNumberFormat="1" applyFont="1" applyBorder="1" applyAlignment="1">
      <alignment horizontal="center" vertical="center" wrapText="1"/>
    </xf>
    <xf numFmtId="182" fontId="32" fillId="0" borderId="4" xfId="9" applyNumberFormat="1" applyFont="1" applyBorder="1" applyAlignment="1">
      <alignment horizontal="center" vertical="center" wrapText="1"/>
    </xf>
    <xf numFmtId="0" fontId="9" fillId="0" borderId="30" xfId="9" applyFont="1" applyBorder="1" applyAlignment="1">
      <alignment horizontal="center" vertical="center" wrapText="1"/>
    </xf>
    <xf numFmtId="0" fontId="9" fillId="0" borderId="4" xfId="9" applyFont="1" applyBorder="1" applyAlignment="1">
      <alignment horizontal="center" vertical="center" wrapText="1"/>
    </xf>
    <xf numFmtId="182" fontId="9" fillId="0" borderId="0" xfId="9" applyNumberFormat="1" applyFont="1" applyBorder="1" applyAlignment="1">
      <alignment horizontal="center" vertical="center"/>
    </xf>
    <xf numFmtId="0" fontId="8" fillId="0" borderId="0" xfId="9" applyFont="1" applyAlignment="1">
      <alignment horizontal="center" vertical="center"/>
    </xf>
    <xf numFmtId="0" fontId="24" fillId="0" borderId="0" xfId="0" applyFont="1" applyAlignment="1">
      <alignment horizontal="center" vertical="center"/>
    </xf>
    <xf numFmtId="0" fontId="10" fillId="0" borderId="0" xfId="9" applyFont="1" applyBorder="1" applyAlignment="1">
      <alignment horizontal="center"/>
    </xf>
    <xf numFmtId="0" fontId="13" fillId="0" borderId="29" xfId="9" applyFont="1" applyBorder="1" applyAlignment="1">
      <alignment horizontal="left" vertical="center" wrapText="1"/>
    </xf>
    <xf numFmtId="0" fontId="13" fillId="0" borderId="28" xfId="9" applyFont="1" applyBorder="1" applyAlignment="1">
      <alignment horizontal="left" vertical="center" wrapText="1"/>
    </xf>
    <xf numFmtId="0" fontId="13" fillId="0" borderId="14" xfId="9" applyFont="1" applyBorder="1" applyAlignment="1">
      <alignment horizontal="left" vertical="center" wrapText="1"/>
    </xf>
    <xf numFmtId="0" fontId="9" fillId="0" borderId="31" xfId="9" applyFont="1" applyBorder="1" applyAlignment="1">
      <alignment horizontal="center" vertical="center" wrapText="1"/>
    </xf>
    <xf numFmtId="0" fontId="9" fillId="0" borderId="9" xfId="9" applyFont="1" applyBorder="1" applyAlignment="1">
      <alignment horizontal="center" vertical="center" wrapText="1"/>
    </xf>
    <xf numFmtId="0" fontId="9" fillId="0" borderId="32" xfId="9" applyFont="1" applyBorder="1" applyAlignment="1">
      <alignment horizontal="center" vertical="center" wrapText="1"/>
    </xf>
    <xf numFmtId="0" fontId="9" fillId="0" borderId="33"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35" xfId="9" applyFont="1" applyBorder="1" applyAlignment="1">
      <alignment horizontal="center" vertical="center"/>
    </xf>
    <xf numFmtId="0" fontId="9" fillId="0" borderId="36" xfId="9" applyFont="1" applyBorder="1" applyAlignment="1">
      <alignment horizontal="center" vertical="center"/>
    </xf>
    <xf numFmtId="0" fontId="9" fillId="0" borderId="37" xfId="9" applyFont="1" applyBorder="1" applyAlignment="1">
      <alignment horizontal="center" vertical="center"/>
    </xf>
    <xf numFmtId="0" fontId="14" fillId="0" borderId="0" xfId="6" applyFont="1" applyBorder="1" applyAlignment="1">
      <alignment horizontal="left" vertical="top" wrapText="1"/>
    </xf>
    <xf numFmtId="0" fontId="10" fillId="0" borderId="0" xfId="10" applyFont="1" applyBorder="1" applyAlignment="1">
      <alignment horizontal="center" vertical="center"/>
    </xf>
    <xf numFmtId="0" fontId="9" fillId="0" borderId="0" xfId="10" applyFont="1" applyBorder="1" applyAlignment="1">
      <alignment horizontal="center" vertical="center"/>
    </xf>
    <xf numFmtId="0" fontId="14" fillId="0" borderId="0" xfId="10" applyFont="1" applyBorder="1" applyAlignment="1">
      <alignment horizontal="right" vertical="center"/>
    </xf>
    <xf numFmtId="0" fontId="14" fillId="0" borderId="2" xfId="6" applyNumberFormat="1" applyFont="1" applyBorder="1" applyAlignment="1">
      <alignment horizontal="center" vertical="center" wrapText="1"/>
    </xf>
    <xf numFmtId="0" fontId="10" fillId="0" borderId="0" xfId="0" applyFont="1" applyAlignment="1">
      <alignment horizontal="center" vertical="center"/>
    </xf>
    <xf numFmtId="0" fontId="8" fillId="0" borderId="0" xfId="0" applyFont="1" applyAlignment="1">
      <alignment horizontal="center" vertical="center"/>
    </xf>
    <xf numFmtId="0" fontId="9" fillId="0" borderId="12" xfId="0" applyFont="1" applyBorder="1" applyAlignment="1">
      <alignment horizontal="center" vertical="center" justifyLastLine="1"/>
    </xf>
    <xf numFmtId="0" fontId="9" fillId="0" borderId="28" xfId="0" applyFont="1" applyBorder="1" applyAlignment="1">
      <alignment horizontal="center" vertical="center" justifyLastLine="1"/>
    </xf>
    <xf numFmtId="0" fontId="9" fillId="0" borderId="2" xfId="0" applyFont="1" applyBorder="1" applyAlignment="1">
      <alignment horizontal="distributed" vertical="center" justifyLastLine="1"/>
    </xf>
    <xf numFmtId="0" fontId="10" fillId="0" borderId="0" xfId="0" applyFont="1" applyAlignment="1">
      <alignment horizontal="center" vertical="center" shrinkToFit="1"/>
    </xf>
    <xf numFmtId="0" fontId="77" fillId="0" borderId="24" xfId="0" applyFont="1" applyBorder="1" applyAlignment="1">
      <alignment horizontal="center" vertical="center" shrinkToFit="1"/>
    </xf>
    <xf numFmtId="0" fontId="77" fillId="0" borderId="22" xfId="0" applyFont="1" applyBorder="1" applyAlignment="1">
      <alignment horizontal="center" vertical="center" shrinkToFit="1"/>
    </xf>
    <xf numFmtId="181" fontId="77" fillId="0" borderId="2" xfId="14" applyNumberFormat="1" applyFont="1" applyBorder="1" applyAlignment="1">
      <alignment horizontal="distributed" vertical="center" wrapText="1" justifyLastLine="1"/>
    </xf>
    <xf numFmtId="181" fontId="77" fillId="0" borderId="2" xfId="14" applyNumberFormat="1" applyFont="1" applyBorder="1" applyAlignment="1">
      <alignment horizontal="distributed" vertical="center" justifyLastLine="1"/>
    </xf>
    <xf numFmtId="4" fontId="77" fillId="0" borderId="2" xfId="14" applyNumberFormat="1" applyFont="1" applyBorder="1" applyAlignment="1">
      <alignment horizontal="distributed" vertical="center" justifyLastLine="1"/>
    </xf>
    <xf numFmtId="0" fontId="77" fillId="0" borderId="2" xfId="0" applyFont="1" applyBorder="1" applyAlignment="1">
      <alignment horizontal="distributed" vertical="center" justifyLastLine="1"/>
    </xf>
    <xf numFmtId="0" fontId="77" fillId="0" borderId="24" xfId="0" applyFont="1" applyBorder="1" applyAlignment="1">
      <alignment horizontal="center" vertical="center"/>
    </xf>
    <xf numFmtId="0" fontId="77" fillId="0" borderId="22" xfId="0" applyFont="1" applyBorder="1" applyAlignment="1">
      <alignment horizontal="center" vertical="center"/>
    </xf>
  </cellXfs>
  <cellStyles count="33">
    <cellStyle name="一般" xfId="0" builtinId="0"/>
    <cellStyle name="一般 2" xfId="1"/>
    <cellStyle name="一般 3" xfId="2"/>
    <cellStyle name="一般 4" xfId="29"/>
    <cellStyle name="一般__3c323e78e06b5d8a_20bc5171_1478bf89356_-7ecc(1)" xfId="3"/>
    <cellStyle name="一般__3c323e78e06b5d8a_20bc5171_1478bf89356_-7f01(1)" xfId="4"/>
    <cellStyle name="一般__4608a8529e667b78_40cf72c3_1478fc3fce1_-7f28(1)" xfId="5"/>
    <cellStyle name="一般__a6bb2c6797dd516a_2d71698c_14960715c0d_-7ee4(1)" xfId="6"/>
    <cellStyle name="一般_102年度決算書資債增減原因" xfId="7"/>
    <cellStyle name="一般_95年度決算報告" xfId="8"/>
    <cellStyle name="一般_97應收及催收帳款帳齡分析及備抵呆帳提列調查表" xfId="9"/>
    <cellStyle name="一般_A4D" xfId="10"/>
    <cellStyle name="一般_四93資產變賣" xfId="11"/>
    <cellStyle name="一般_固定資產建設改良擴充明細表" xfId="12"/>
    <cellStyle name="一般_無形資產103" xfId="31"/>
    <cellStyle name="千分位" xfId="13" builtinId="3"/>
    <cellStyle name="千分位 2" xfId="30"/>
    <cellStyle name="千分位 3" xfId="32"/>
    <cellStyle name="千分位[0]" xfId="14" builtinId="6"/>
    <cellStyle name="千分位[0]_95年度決算報告" xfId="15"/>
    <cellStyle name="千分位_97應收及催收帳款帳齡分析及備抵呆帳提列調查表" xfId="16"/>
    <cellStyle name="好__3c323e78e06b5d8a_20bc5171_1478bf89356_-7ecc(1)" xfId="17"/>
    <cellStyle name="好__3c323e78e06b5d8a_20bc5171_1478bf89356_-7f01(1)" xfId="18"/>
    <cellStyle name="好__4608a8529e667b78_40cf72c3_1478fc3fce1_-7efa(1)" xfId="19"/>
    <cellStyle name="好__4608a8529e667b78_40cf72c3_1478fc3fce1_-7f28(1)" xfId="20"/>
    <cellStyle name="好__7dfd2dc48e538299_-5b4e5075_14a0a86d629_-7ffd(1)" xfId="21"/>
    <cellStyle name="好__a6bb2c6797dd516a_2d71698c_14960715c0d_-7ee4(1)" xfId="22"/>
    <cellStyle name="壞__3c323e78e06b5d8a_20bc5171_1478bf89356_-7ecc(1)" xfId="23"/>
    <cellStyle name="壞__3c323e78e06b5d8a_20bc5171_1478bf89356_-7f01(1)" xfId="24"/>
    <cellStyle name="壞__4608a8529e667b78_40cf72c3_1478fc3fce1_-7efa(1)" xfId="25"/>
    <cellStyle name="壞__4608a8529e667b78_40cf72c3_1478fc3fce1_-7f28(1)" xfId="26"/>
    <cellStyle name="壞__7dfd2dc48e538299_-5b4e5075_14a0a86d629_-7ffd(1)" xfId="27"/>
    <cellStyle name="壞__a6bb2c6797dd516a_2d71698c_14960715c0d_-7ee4(1)" xfId="2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581025</xdr:colOff>
      <xdr:row>2</xdr:row>
      <xdr:rowOff>333375</xdr:rowOff>
    </xdr:from>
    <xdr:to>
      <xdr:col>4</xdr:col>
      <xdr:colOff>485775</xdr:colOff>
      <xdr:row>2</xdr:row>
      <xdr:rowOff>342900</xdr:rowOff>
    </xdr:to>
    <xdr:sp macro="" textlink="">
      <xdr:nvSpPr>
        <xdr:cNvPr id="38015" name="Line 1"/>
        <xdr:cNvSpPr>
          <a:spLocks noChangeShapeType="1"/>
        </xdr:cNvSpPr>
      </xdr:nvSpPr>
      <xdr:spPr bwMode="auto">
        <a:xfrm>
          <a:off x="2200275" y="981075"/>
          <a:ext cx="1276350" cy="9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400050</xdr:colOff>
      <xdr:row>2</xdr:row>
      <xdr:rowOff>19050</xdr:rowOff>
    </xdr:from>
    <xdr:to>
      <xdr:col>5</xdr:col>
      <xdr:colOff>781050</xdr:colOff>
      <xdr:row>2</xdr:row>
      <xdr:rowOff>28575</xdr:rowOff>
    </xdr:to>
    <xdr:sp macro="" textlink="">
      <xdr:nvSpPr>
        <xdr:cNvPr id="2" name="Line 1"/>
        <xdr:cNvSpPr>
          <a:spLocks noChangeShapeType="1"/>
        </xdr:cNvSpPr>
      </xdr:nvSpPr>
      <xdr:spPr bwMode="auto">
        <a:xfrm>
          <a:off x="2352675" y="523875"/>
          <a:ext cx="234315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161925</xdr:colOff>
      <xdr:row>0</xdr:row>
      <xdr:rowOff>66675</xdr:rowOff>
    </xdr:from>
    <xdr:to>
      <xdr:col>0</xdr:col>
      <xdr:colOff>762000</xdr:colOff>
      <xdr:row>1</xdr:row>
      <xdr:rowOff>76200</xdr:rowOff>
    </xdr:to>
    <xdr:sp macro="" textlink="">
      <xdr:nvSpPr>
        <xdr:cNvPr id="20515" name="Rectangle 4"/>
        <xdr:cNvSpPr>
          <a:spLocks noChangeArrowheads="1"/>
        </xdr:cNvSpPr>
      </xdr:nvSpPr>
      <xdr:spPr bwMode="auto">
        <a:xfrm>
          <a:off x="161925" y="66675"/>
          <a:ext cx="600075"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lgn="ctr">
              <a:solidFill>
                <a:srgbClr val="000000"/>
              </a:solidFill>
              <a:miter lim="800000"/>
              <a:headEnd/>
              <a:tailEnd/>
            </a14:hiddenLine>
          </a:ext>
        </a:extLst>
      </xdr:spPr>
      <xdr:txBody>
        <a:bodyPr vertOverflow="clip" wrap="square" lIns="27432" tIns="27432" rIns="0" bIns="0" anchor="t"/>
        <a:lstStyle/>
        <a:p>
          <a:pPr algn="l" rtl="0">
            <a:defRPr sz="1000"/>
          </a:pPr>
          <a:r>
            <a:rPr lang="zh-TW" altLang="en-US" sz="1200" b="0" i="0" u="none" strike="noStrike" baseline="0">
              <a:solidFill>
                <a:srgbClr val="000000"/>
              </a:solidFill>
              <a:latin typeface="標楷體"/>
              <a:ea typeface="標楷體"/>
            </a:rPr>
            <a:t>（九）</a:t>
          </a:r>
        </a:p>
      </xdr:txBody>
    </xdr:sp>
    <xdr:clientData/>
  </xdr:twoCellAnchor>
  <xdr:twoCellAnchor>
    <xdr:from>
      <xdr:col>10</xdr:col>
      <xdr:colOff>638175</xdr:colOff>
      <xdr:row>2</xdr:row>
      <xdr:rowOff>38100</xdr:rowOff>
    </xdr:from>
    <xdr:to>
      <xdr:col>12</xdr:col>
      <xdr:colOff>428625</xdr:colOff>
      <xdr:row>2</xdr:row>
      <xdr:rowOff>228600</xdr:rowOff>
    </xdr:to>
    <xdr:sp macro="" textlink="">
      <xdr:nvSpPr>
        <xdr:cNvPr id="20516" name="Rectangle 5"/>
        <xdr:cNvSpPr>
          <a:spLocks noChangeArrowheads="1"/>
        </xdr:cNvSpPr>
      </xdr:nvSpPr>
      <xdr:spPr bwMode="auto">
        <a:xfrm>
          <a:off x="8153400" y="685800"/>
          <a:ext cx="9525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27432" bIns="0" anchor="t"/>
        <a:lstStyle/>
        <a:p>
          <a:pPr algn="ctr" rtl="0">
            <a:defRPr sz="1000"/>
          </a:pPr>
          <a:r>
            <a:rPr lang="zh-TW" altLang="en-US" sz="1000" b="0" i="0" u="none" strike="noStrike" baseline="0">
              <a:solidFill>
                <a:srgbClr val="000000"/>
              </a:solidFill>
              <a:latin typeface="標楷體"/>
              <a:ea typeface="標楷體"/>
            </a:rPr>
            <a:t>單位：新臺幣元</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0</xdr:rowOff>
    </xdr:from>
    <xdr:to>
      <xdr:col>0</xdr:col>
      <xdr:colOff>1047750</xdr:colOff>
      <xdr:row>0</xdr:row>
      <xdr:rowOff>228600</xdr:rowOff>
    </xdr:to>
    <xdr:sp macro="" textlink="">
      <xdr:nvSpPr>
        <xdr:cNvPr id="21505" name="Rectangle 1"/>
        <xdr:cNvSpPr>
          <a:spLocks noChangeArrowheads="1"/>
        </xdr:cNvSpPr>
      </xdr:nvSpPr>
      <xdr:spPr bwMode="auto">
        <a:xfrm>
          <a:off x="133350" y="0"/>
          <a:ext cx="914400" cy="228600"/>
        </a:xfrm>
        <a:prstGeom prst="rect">
          <a:avLst/>
        </a:prstGeom>
        <a:noFill/>
        <a:ln w="9525">
          <a:noFill/>
          <a:miter lim="800000"/>
          <a:headEnd/>
          <a:tailEnd/>
        </a:ln>
      </xdr:spPr>
      <xdr:txBody>
        <a:bodyPr vertOverflow="clip" wrap="square" lIns="27432" tIns="27432" rIns="0" bIns="0" anchor="t" upright="1"/>
        <a:lstStyle/>
        <a:p>
          <a:pPr algn="l" rtl="0">
            <a:defRPr sz="1000"/>
          </a:pPr>
          <a:r>
            <a:rPr lang="zh-TW" altLang="en-US" sz="1000" b="0" i="0" u="none" strike="noStrike" baseline="0">
              <a:solidFill>
                <a:srgbClr val="000000"/>
              </a:solidFill>
              <a:latin typeface="標楷體"/>
              <a:ea typeface="標楷體"/>
            </a:rPr>
            <a:t>（十六</a:t>
          </a:r>
          <a:r>
            <a:rPr lang="zh-TW" altLang="en-US" sz="1200" b="0" i="0" u="none" strike="noStrike" baseline="0">
              <a:solidFill>
                <a:srgbClr val="000000"/>
              </a:solidFill>
              <a:latin typeface="細明體"/>
              <a:ea typeface="細明體"/>
            </a:rPr>
            <a:t>）</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zoomScaleNormal="100" workbookViewId="0">
      <selection activeCell="N12" sqref="N12"/>
    </sheetView>
  </sheetViews>
  <sheetFormatPr defaultRowHeight="15.75"/>
  <cols>
    <col min="7" max="7" width="9.125" customWidth="1"/>
  </cols>
  <sheetData>
    <row r="1" spans="1:10" ht="90.75" customHeight="1">
      <c r="A1" s="40"/>
    </row>
    <row r="2" spans="1:10" ht="27.75">
      <c r="A2" s="762" t="s">
        <v>302</v>
      </c>
      <c r="B2" s="762"/>
      <c r="C2" s="762"/>
      <c r="D2" s="762"/>
      <c r="E2" s="762"/>
      <c r="F2" s="762"/>
      <c r="G2" s="762"/>
      <c r="H2" s="762"/>
      <c r="I2" s="762"/>
      <c r="J2" s="5"/>
    </row>
    <row r="3" spans="1:10" ht="27.75">
      <c r="A3" s="21"/>
      <c r="B3" s="2"/>
      <c r="C3" s="2"/>
      <c r="D3" s="2"/>
      <c r="E3" s="2"/>
      <c r="F3" s="2"/>
      <c r="G3" s="2"/>
      <c r="H3" s="2"/>
      <c r="I3" s="2"/>
      <c r="J3" s="2"/>
    </row>
    <row r="4" spans="1:10" ht="25.5">
      <c r="A4" s="763" t="s">
        <v>389</v>
      </c>
      <c r="B4" s="763"/>
      <c r="C4" s="763"/>
      <c r="D4" s="763"/>
      <c r="E4" s="763"/>
      <c r="F4" s="763"/>
      <c r="G4" s="763"/>
      <c r="H4" s="763"/>
      <c r="I4" s="763"/>
      <c r="J4" s="5"/>
    </row>
    <row r="5" spans="1:10" ht="25.5">
      <c r="A5" s="22"/>
      <c r="B5" s="2"/>
      <c r="C5" s="2"/>
      <c r="D5" s="2"/>
      <c r="E5" s="2"/>
      <c r="F5" s="2"/>
      <c r="G5" s="2"/>
      <c r="H5" s="2"/>
      <c r="I5" s="2"/>
      <c r="J5" s="2"/>
    </row>
    <row r="6" spans="1:10" ht="25.5">
      <c r="A6" s="763" t="s">
        <v>1431</v>
      </c>
      <c r="B6" s="763"/>
      <c r="C6" s="763"/>
      <c r="D6" s="763"/>
      <c r="E6" s="763"/>
      <c r="F6" s="763"/>
      <c r="G6" s="763"/>
      <c r="H6" s="763"/>
      <c r="I6" s="763"/>
      <c r="J6" s="5"/>
    </row>
    <row r="7" spans="1:10" ht="25.5">
      <c r="A7" s="22"/>
      <c r="B7" s="2"/>
      <c r="C7" s="2"/>
      <c r="D7" s="2"/>
      <c r="E7" s="2"/>
      <c r="F7" s="2"/>
      <c r="G7" s="2"/>
      <c r="H7" s="2"/>
      <c r="I7" s="2"/>
      <c r="J7" s="2"/>
    </row>
    <row r="8" spans="1:10" ht="25.5">
      <c r="A8" s="763" t="s">
        <v>1432</v>
      </c>
      <c r="B8" s="763"/>
      <c r="C8" s="763"/>
      <c r="D8" s="763"/>
      <c r="E8" s="763"/>
      <c r="F8" s="763"/>
      <c r="G8" s="763"/>
      <c r="H8" s="763"/>
      <c r="I8" s="763"/>
      <c r="J8" s="5"/>
    </row>
    <row r="9" spans="1:10" ht="21">
      <c r="A9" s="9"/>
    </row>
    <row r="10" spans="1:10" ht="21">
      <c r="A10" s="9"/>
    </row>
    <row r="11" spans="1:10" ht="21">
      <c r="A11" s="9"/>
    </row>
    <row r="12" spans="1:10" ht="67.5" customHeight="1">
      <c r="A12" s="761" t="s">
        <v>301</v>
      </c>
      <c r="B12" s="761"/>
      <c r="C12" s="761"/>
      <c r="D12" s="761"/>
      <c r="E12" s="761"/>
      <c r="F12" s="761"/>
      <c r="G12" s="761"/>
      <c r="H12" s="761"/>
      <c r="I12" s="761"/>
      <c r="J12" s="19"/>
    </row>
    <row r="17" spans="2:9" ht="16.5" customHeight="1"/>
    <row r="21" spans="2:9" ht="21">
      <c r="B21" s="125" t="s">
        <v>378</v>
      </c>
      <c r="C21" s="124"/>
      <c r="D21" s="124"/>
      <c r="E21" s="124"/>
      <c r="F21" s="125"/>
      <c r="G21" s="125" t="s">
        <v>8</v>
      </c>
      <c r="H21" s="125"/>
      <c r="I21" s="20"/>
    </row>
    <row r="22" spans="2:9" ht="21">
      <c r="I22" s="9"/>
    </row>
  </sheetData>
  <mergeCells count="5">
    <mergeCell ref="A12:I12"/>
    <mergeCell ref="A2:I2"/>
    <mergeCell ref="A4:I4"/>
    <mergeCell ref="A6:I6"/>
    <mergeCell ref="A8:I8"/>
  </mergeCells>
  <phoneticPr fontId="6" type="noConversion"/>
  <pageMargins left="0.78740157480314965" right="0.51181102362204722" top="1.4566929133858268" bottom="0.27559055118110237" header="1.0629921259842521" footer="0.15748031496062992"/>
  <pageSetup paperSize="9" pageOrder="overThenDown"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zoomScaleNormal="100" workbookViewId="0">
      <selection activeCell="M13" sqref="M13"/>
    </sheetView>
  </sheetViews>
  <sheetFormatPr defaultRowHeight="16.5"/>
  <cols>
    <col min="1" max="1" width="10.875" style="6" customWidth="1"/>
    <col min="2" max="2" width="10.375" style="6" customWidth="1"/>
    <col min="9" max="9" width="5.25" customWidth="1"/>
    <col min="10" max="10" width="1.25" customWidth="1"/>
  </cols>
  <sheetData>
    <row r="1" spans="1:9" ht="19.5">
      <c r="A1" s="135" t="s">
        <v>371</v>
      </c>
    </row>
    <row r="2" spans="1:9" ht="31.5" customHeight="1">
      <c r="A2" s="765" t="s">
        <v>384</v>
      </c>
      <c r="B2" s="765"/>
      <c r="C2" s="765"/>
      <c r="D2" s="765"/>
      <c r="E2" s="765"/>
      <c r="F2" s="765"/>
      <c r="G2" s="765"/>
      <c r="H2" s="765"/>
    </row>
    <row r="3" spans="1:9" ht="27.75" customHeight="1">
      <c r="A3" s="766" t="s">
        <v>350</v>
      </c>
      <c r="B3" s="766"/>
      <c r="C3" s="766"/>
      <c r="D3" s="766"/>
      <c r="E3" s="766"/>
      <c r="F3" s="766"/>
      <c r="G3" s="766"/>
      <c r="H3" s="766"/>
    </row>
    <row r="4" spans="1:9" ht="21.75" customHeight="1">
      <c r="A4" s="767" t="s">
        <v>1011</v>
      </c>
      <c r="B4" s="767"/>
      <c r="C4" s="767"/>
      <c r="D4" s="767"/>
      <c r="E4" s="767"/>
      <c r="F4" s="767"/>
      <c r="G4" s="767"/>
      <c r="H4" s="767"/>
    </row>
    <row r="5" spans="1:9">
      <c r="A5" s="768"/>
      <c r="B5" s="768"/>
      <c r="C5" s="768"/>
      <c r="D5" s="768"/>
      <c r="E5" s="768"/>
      <c r="F5" s="768"/>
      <c r="G5" s="768"/>
      <c r="H5" s="768"/>
      <c r="I5" s="445" t="s">
        <v>370</v>
      </c>
    </row>
    <row r="6" spans="1:9" ht="21" customHeight="1">
      <c r="A6" s="6" t="s">
        <v>330</v>
      </c>
      <c r="B6" s="764" t="s">
        <v>329</v>
      </c>
      <c r="C6" s="764"/>
      <c r="D6" s="764"/>
      <c r="E6" s="764"/>
      <c r="F6" s="764"/>
      <c r="G6" s="764"/>
      <c r="H6" s="764"/>
      <c r="I6">
        <v>1</v>
      </c>
    </row>
    <row r="7" spans="1:9" ht="21" customHeight="1">
      <c r="A7" s="6" t="s">
        <v>332</v>
      </c>
      <c r="B7" s="764" t="s">
        <v>331</v>
      </c>
      <c r="C7" s="764"/>
      <c r="D7" s="764"/>
      <c r="E7" s="764"/>
      <c r="F7" s="764"/>
      <c r="G7" s="764"/>
      <c r="H7" s="764"/>
      <c r="I7">
        <v>7</v>
      </c>
    </row>
    <row r="8" spans="1:9" ht="21" customHeight="1">
      <c r="A8" s="6" t="s">
        <v>333</v>
      </c>
      <c r="B8" s="764" t="s">
        <v>349</v>
      </c>
      <c r="C8" s="764"/>
      <c r="D8" s="764"/>
      <c r="E8" s="764"/>
      <c r="F8" s="764"/>
      <c r="G8" s="764"/>
      <c r="H8" s="764"/>
      <c r="I8">
        <v>9</v>
      </c>
    </row>
    <row r="9" spans="1:9" ht="21" customHeight="1">
      <c r="A9" s="6" t="s">
        <v>334</v>
      </c>
      <c r="B9" s="764" t="s">
        <v>320</v>
      </c>
      <c r="C9" s="764"/>
      <c r="D9" s="764"/>
      <c r="E9" s="764"/>
      <c r="F9" s="764"/>
      <c r="G9" s="764"/>
      <c r="H9" s="764"/>
      <c r="I9">
        <v>11</v>
      </c>
    </row>
    <row r="10" spans="1:9" ht="21" customHeight="1">
      <c r="A10" s="6" t="s">
        <v>335</v>
      </c>
      <c r="B10" s="764" t="s">
        <v>351</v>
      </c>
      <c r="C10" s="764"/>
      <c r="D10" s="764"/>
      <c r="E10" s="764"/>
      <c r="F10" s="764"/>
      <c r="G10" s="764"/>
      <c r="H10" s="764"/>
      <c r="I10">
        <v>13</v>
      </c>
    </row>
    <row r="11" spans="1:9" ht="21" customHeight="1">
      <c r="A11" s="6" t="s">
        <v>336</v>
      </c>
      <c r="B11" s="764" t="s">
        <v>352</v>
      </c>
      <c r="C11" s="764"/>
      <c r="D11" s="764"/>
      <c r="E11" s="764"/>
      <c r="F11" s="764"/>
      <c r="G11" s="764"/>
      <c r="H11" s="764"/>
      <c r="I11">
        <v>18</v>
      </c>
    </row>
    <row r="12" spans="1:9" ht="21" customHeight="1">
      <c r="A12" s="6" t="s">
        <v>337</v>
      </c>
      <c r="B12" s="764" t="s">
        <v>353</v>
      </c>
      <c r="C12" s="764"/>
      <c r="D12" s="764"/>
      <c r="E12" s="764"/>
      <c r="F12" s="764"/>
      <c r="G12" s="764"/>
      <c r="H12" s="764"/>
      <c r="I12">
        <v>19</v>
      </c>
    </row>
    <row r="13" spans="1:9" ht="21" customHeight="1">
      <c r="A13" s="6" t="s">
        <v>338</v>
      </c>
      <c r="B13" s="764" t="s">
        <v>354</v>
      </c>
      <c r="C13" s="764"/>
      <c r="D13" s="764"/>
      <c r="E13" s="764"/>
      <c r="F13" s="764"/>
      <c r="G13" s="764"/>
      <c r="H13" s="764"/>
      <c r="I13">
        <v>20</v>
      </c>
    </row>
    <row r="14" spans="1:9" ht="21" customHeight="1">
      <c r="A14" s="6" t="s">
        <v>339</v>
      </c>
      <c r="B14" s="764" t="s">
        <v>355</v>
      </c>
      <c r="C14" s="764"/>
      <c r="D14" s="764"/>
      <c r="E14" s="764"/>
      <c r="F14" s="764"/>
      <c r="G14" s="764"/>
      <c r="H14" s="764"/>
      <c r="I14">
        <v>21</v>
      </c>
    </row>
    <row r="15" spans="1:9" ht="21" customHeight="1">
      <c r="A15" s="6" t="s">
        <v>340</v>
      </c>
      <c r="B15" s="764" t="s">
        <v>356</v>
      </c>
      <c r="C15" s="764"/>
      <c r="D15" s="764"/>
      <c r="E15" s="764"/>
      <c r="F15" s="764"/>
      <c r="G15" s="764"/>
      <c r="H15" s="764"/>
      <c r="I15">
        <v>22</v>
      </c>
    </row>
    <row r="16" spans="1:9" ht="21" customHeight="1">
      <c r="A16" s="6" t="s">
        <v>326</v>
      </c>
      <c r="B16" s="764" t="s">
        <v>357</v>
      </c>
      <c r="C16" s="764"/>
      <c r="D16" s="764"/>
      <c r="E16" s="764"/>
      <c r="F16" s="764"/>
      <c r="G16" s="764"/>
      <c r="H16" s="764"/>
      <c r="I16">
        <v>23</v>
      </c>
    </row>
    <row r="17" spans="1:9" ht="21" customHeight="1">
      <c r="A17" s="6" t="s">
        <v>341</v>
      </c>
      <c r="B17" s="764" t="s">
        <v>358</v>
      </c>
      <c r="C17" s="764"/>
      <c r="D17" s="764"/>
      <c r="E17" s="764"/>
      <c r="F17" s="764"/>
      <c r="G17" s="764"/>
      <c r="H17" s="764"/>
      <c r="I17">
        <v>26</v>
      </c>
    </row>
    <row r="18" spans="1:9" ht="21" customHeight="1">
      <c r="A18" s="6" t="s">
        <v>342</v>
      </c>
      <c r="B18" s="764" t="s">
        <v>359</v>
      </c>
      <c r="C18" s="764"/>
      <c r="D18" s="764"/>
      <c r="E18" s="764"/>
      <c r="F18" s="764"/>
      <c r="G18" s="764"/>
      <c r="H18" s="764"/>
      <c r="I18">
        <v>32</v>
      </c>
    </row>
    <row r="19" spans="1:9" ht="21" customHeight="1">
      <c r="A19" s="6" t="s">
        <v>343</v>
      </c>
      <c r="B19" s="764" t="s">
        <v>360</v>
      </c>
      <c r="C19" s="764"/>
      <c r="D19" s="764"/>
      <c r="E19" s="764"/>
      <c r="F19" s="764"/>
      <c r="G19" s="764"/>
      <c r="H19" s="764"/>
      <c r="I19">
        <v>33</v>
      </c>
    </row>
    <row r="20" spans="1:9" ht="21" customHeight="1">
      <c r="A20" s="6" t="s">
        <v>344</v>
      </c>
      <c r="B20" s="764" t="s">
        <v>361</v>
      </c>
      <c r="C20" s="764"/>
      <c r="D20" s="764"/>
      <c r="E20" s="764"/>
      <c r="F20" s="764"/>
      <c r="G20" s="764"/>
      <c r="H20" s="764"/>
      <c r="I20">
        <v>34</v>
      </c>
    </row>
    <row r="21" spans="1:9" ht="21" customHeight="1">
      <c r="A21" s="6" t="s">
        <v>345</v>
      </c>
      <c r="B21" s="764" t="s">
        <v>362</v>
      </c>
      <c r="C21" s="764"/>
      <c r="D21" s="764"/>
      <c r="E21" s="764"/>
      <c r="F21" s="764"/>
      <c r="G21" s="764"/>
      <c r="H21" s="764"/>
      <c r="I21">
        <v>35</v>
      </c>
    </row>
    <row r="22" spans="1:9" ht="21" customHeight="1">
      <c r="A22" s="6" t="s">
        <v>346</v>
      </c>
      <c r="B22" s="764" t="s">
        <v>363</v>
      </c>
      <c r="C22" s="764"/>
      <c r="D22" s="764"/>
      <c r="E22" s="764"/>
      <c r="F22" s="764"/>
      <c r="G22" s="764"/>
      <c r="H22" s="764"/>
      <c r="I22">
        <v>36</v>
      </c>
    </row>
    <row r="23" spans="1:9" ht="21" customHeight="1">
      <c r="A23" s="6" t="s">
        <v>347</v>
      </c>
      <c r="B23" s="764" t="s">
        <v>364</v>
      </c>
      <c r="C23" s="764"/>
      <c r="D23" s="764"/>
      <c r="E23" s="764"/>
      <c r="F23" s="764"/>
      <c r="G23" s="764"/>
      <c r="H23" s="764"/>
      <c r="I23">
        <v>37</v>
      </c>
    </row>
    <row r="24" spans="1:9" ht="21" customHeight="1">
      <c r="A24" s="6" t="s">
        <v>348</v>
      </c>
      <c r="B24" s="764" t="s">
        <v>365</v>
      </c>
      <c r="C24" s="764"/>
      <c r="D24" s="764"/>
      <c r="E24" s="764"/>
      <c r="F24" s="764"/>
      <c r="G24" s="764"/>
      <c r="H24" s="764"/>
      <c r="I24">
        <v>38</v>
      </c>
    </row>
    <row r="25" spans="1:9" ht="21" customHeight="1">
      <c r="A25" s="6" t="s">
        <v>328</v>
      </c>
      <c r="B25" s="764" t="s">
        <v>367</v>
      </c>
      <c r="C25" s="764"/>
      <c r="D25" s="764"/>
      <c r="E25" s="764"/>
      <c r="F25" s="764"/>
      <c r="G25" s="764"/>
      <c r="H25" s="764"/>
      <c r="I25">
        <v>41</v>
      </c>
    </row>
    <row r="26" spans="1:9" ht="21" customHeight="1">
      <c r="B26" s="764"/>
      <c r="C26" s="764"/>
      <c r="D26" s="764"/>
      <c r="E26" s="764"/>
      <c r="F26" s="764"/>
      <c r="G26" s="764"/>
      <c r="H26" s="764"/>
    </row>
  </sheetData>
  <mergeCells count="25">
    <mergeCell ref="B18:H18"/>
    <mergeCell ref="B19:H19"/>
    <mergeCell ref="B20:H20"/>
    <mergeCell ref="B21:H21"/>
    <mergeCell ref="B26:H26"/>
    <mergeCell ref="B22:H22"/>
    <mergeCell ref="B23:H23"/>
    <mergeCell ref="B24:H24"/>
    <mergeCell ref="B25:H25"/>
    <mergeCell ref="B14:H14"/>
    <mergeCell ref="B15:H15"/>
    <mergeCell ref="B16:H16"/>
    <mergeCell ref="B17:H17"/>
    <mergeCell ref="B10:H10"/>
    <mergeCell ref="B11:H11"/>
    <mergeCell ref="B12:H12"/>
    <mergeCell ref="B13:H13"/>
    <mergeCell ref="B6:H6"/>
    <mergeCell ref="B7:H7"/>
    <mergeCell ref="B8:H8"/>
    <mergeCell ref="B9:H9"/>
    <mergeCell ref="A2:H2"/>
    <mergeCell ref="A3:H3"/>
    <mergeCell ref="A4:H4"/>
    <mergeCell ref="A5:H5"/>
  </mergeCells>
  <phoneticPr fontId="6" type="noConversion"/>
  <pageMargins left="0.75" right="0.56999999999999995" top="1.19"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W221"/>
  <sheetViews>
    <sheetView workbookViewId="0">
      <selection activeCell="S18" sqref="S18"/>
    </sheetView>
  </sheetViews>
  <sheetFormatPr defaultRowHeight="19.5" customHeight="1"/>
  <cols>
    <col min="1" max="1" width="2.625" style="17" customWidth="1"/>
    <col min="2" max="2" width="18.875" style="17" customWidth="1"/>
    <col min="3" max="3" width="7.625" style="17" customWidth="1"/>
    <col min="4" max="4" width="5.625" style="17" customWidth="1"/>
    <col min="5" max="5" width="7.625" style="17" customWidth="1"/>
    <col min="6" max="6" width="5.625" style="17" customWidth="1"/>
    <col min="7" max="7" width="7.625" style="17" customWidth="1"/>
    <col min="8" max="8" width="5.625" style="17" customWidth="1"/>
    <col min="9" max="9" width="7.625" style="17" customWidth="1"/>
    <col min="10" max="10" width="5.625" style="17" customWidth="1"/>
    <col min="11" max="11" width="7.625" style="17" customWidth="1"/>
    <col min="12" max="12" width="5.625" style="17" customWidth="1"/>
    <col min="13" max="13" width="3.625" style="17" customWidth="1"/>
    <col min="14" max="14" width="0.25" style="17" customWidth="1"/>
    <col min="15" max="15" width="0.875" style="17" customWidth="1"/>
    <col min="16" max="16" width="16" style="17" hidden="1" customWidth="1"/>
    <col min="17" max="16384" width="9" style="17"/>
  </cols>
  <sheetData>
    <row r="1" spans="1:13" ht="19.5" customHeight="1">
      <c r="A1" s="24" t="s">
        <v>635</v>
      </c>
    </row>
    <row r="2" spans="1:13" s="188" customFormat="1" ht="21" customHeight="1">
      <c r="A2" s="800" t="s">
        <v>636</v>
      </c>
      <c r="B2" s="801"/>
      <c r="C2" s="801"/>
      <c r="D2" s="801"/>
      <c r="E2" s="801"/>
      <c r="F2" s="801"/>
      <c r="G2" s="801"/>
      <c r="H2" s="801"/>
      <c r="I2" s="801"/>
      <c r="J2" s="801"/>
      <c r="K2" s="801"/>
      <c r="L2" s="801"/>
      <c r="M2" s="801"/>
    </row>
    <row r="3" spans="1:13" s="188" customFormat="1" ht="23.25" customHeight="1">
      <c r="A3" s="802" t="s">
        <v>637</v>
      </c>
      <c r="B3" s="803"/>
      <c r="C3" s="803"/>
      <c r="D3" s="803"/>
      <c r="E3" s="803"/>
      <c r="F3" s="803"/>
      <c r="G3" s="803"/>
      <c r="H3" s="803"/>
      <c r="I3" s="803"/>
      <c r="J3" s="803"/>
      <c r="K3" s="803"/>
      <c r="L3" s="803"/>
      <c r="M3" s="803"/>
    </row>
    <row r="4" spans="1:13" s="188" customFormat="1" ht="18.75" customHeight="1">
      <c r="A4" s="804" t="s">
        <v>1011</v>
      </c>
      <c r="B4" s="805"/>
      <c r="C4" s="805"/>
      <c r="D4" s="805"/>
      <c r="E4" s="805"/>
      <c r="F4" s="805"/>
      <c r="G4" s="805"/>
      <c r="H4" s="805"/>
      <c r="I4" s="805"/>
      <c r="J4" s="805"/>
      <c r="K4" s="805"/>
      <c r="L4" s="805"/>
      <c r="M4" s="805"/>
    </row>
    <row r="5" spans="1:13" s="191" customFormat="1" ht="19.5" customHeight="1">
      <c r="A5" s="806" t="s">
        <v>1302</v>
      </c>
      <c r="B5" s="807"/>
      <c r="C5" s="807"/>
      <c r="D5" s="807"/>
      <c r="E5" s="807"/>
      <c r="F5" s="807"/>
      <c r="G5" s="807"/>
      <c r="H5" s="807"/>
      <c r="I5" s="807"/>
      <c r="J5" s="807"/>
      <c r="K5" s="807"/>
      <c r="L5" s="807"/>
      <c r="M5" s="808"/>
    </row>
    <row r="6" spans="1:13" s="191" customFormat="1" ht="19.5" customHeight="1">
      <c r="A6" s="778" t="s">
        <v>1303</v>
      </c>
      <c r="B6" s="779"/>
      <c r="C6" s="779"/>
      <c r="D6" s="779"/>
      <c r="E6" s="779"/>
      <c r="F6" s="779"/>
      <c r="G6" s="779"/>
      <c r="H6" s="779"/>
      <c r="I6" s="779"/>
      <c r="J6" s="779"/>
      <c r="K6" s="779"/>
      <c r="L6" s="779"/>
      <c r="M6" s="780"/>
    </row>
    <row r="7" spans="1:13" s="191" customFormat="1" ht="19.5" customHeight="1">
      <c r="A7" s="809" t="s">
        <v>1304</v>
      </c>
      <c r="B7" s="773"/>
      <c r="C7" s="773"/>
      <c r="D7" s="773"/>
      <c r="E7" s="773"/>
      <c r="F7" s="773"/>
      <c r="G7" s="773"/>
      <c r="H7" s="773"/>
      <c r="I7" s="773"/>
      <c r="J7" s="773"/>
      <c r="K7" s="773"/>
      <c r="L7" s="773"/>
      <c r="M7" s="774"/>
    </row>
    <row r="8" spans="1:13" s="191" customFormat="1" ht="19.5" customHeight="1">
      <c r="A8" s="809" t="s">
        <v>1305</v>
      </c>
      <c r="B8" s="773"/>
      <c r="C8" s="773"/>
      <c r="D8" s="773"/>
      <c r="E8" s="773"/>
      <c r="F8" s="773"/>
      <c r="G8" s="773"/>
      <c r="H8" s="773"/>
      <c r="I8" s="773"/>
      <c r="J8" s="773"/>
      <c r="K8" s="773"/>
      <c r="L8" s="773"/>
      <c r="M8" s="774"/>
    </row>
    <row r="9" spans="1:13" s="191" customFormat="1" ht="19.5" customHeight="1">
      <c r="A9" s="772" t="s">
        <v>1306</v>
      </c>
      <c r="B9" s="787"/>
      <c r="C9" s="787"/>
      <c r="D9" s="787"/>
      <c r="E9" s="787"/>
      <c r="F9" s="787"/>
      <c r="G9" s="787"/>
      <c r="H9" s="787"/>
      <c r="I9" s="787"/>
      <c r="J9" s="787"/>
      <c r="K9" s="787"/>
      <c r="L9" s="787"/>
      <c r="M9" s="774"/>
    </row>
    <row r="10" spans="1:13" s="191" customFormat="1" ht="19.5" customHeight="1">
      <c r="A10" s="772" t="s">
        <v>1443</v>
      </c>
      <c r="B10" s="787"/>
      <c r="C10" s="787"/>
      <c r="D10" s="787"/>
      <c r="E10" s="787"/>
      <c r="F10" s="787"/>
      <c r="G10" s="787"/>
      <c r="H10" s="787"/>
      <c r="I10" s="787"/>
      <c r="J10" s="787"/>
      <c r="K10" s="787"/>
      <c r="L10" s="787"/>
      <c r="M10" s="774"/>
    </row>
    <row r="11" spans="1:13" s="191" customFormat="1" ht="19.5" customHeight="1">
      <c r="A11" s="772" t="s">
        <v>1456</v>
      </c>
      <c r="B11" s="787"/>
      <c r="C11" s="787"/>
      <c r="D11" s="787"/>
      <c r="E11" s="787"/>
      <c r="F11" s="787"/>
      <c r="G11" s="787"/>
      <c r="H11" s="787"/>
      <c r="I11" s="787"/>
      <c r="J11" s="787"/>
      <c r="K11" s="787"/>
      <c r="L11" s="787"/>
      <c r="M11" s="774"/>
    </row>
    <row r="12" spans="1:13" s="191" customFormat="1" ht="19.5" customHeight="1">
      <c r="A12" s="778" t="s">
        <v>1450</v>
      </c>
      <c r="B12" s="810"/>
      <c r="C12" s="810"/>
      <c r="D12" s="810"/>
      <c r="E12" s="810"/>
      <c r="F12" s="810"/>
      <c r="G12" s="810"/>
      <c r="H12" s="810"/>
      <c r="I12" s="810"/>
      <c r="J12" s="810"/>
      <c r="K12" s="810"/>
      <c r="L12" s="810"/>
      <c r="M12" s="780"/>
    </row>
    <row r="13" spans="1:13" s="191" customFormat="1" ht="19.5" customHeight="1">
      <c r="A13" s="772" t="s">
        <v>1307</v>
      </c>
      <c r="B13" s="787"/>
      <c r="C13" s="787"/>
      <c r="D13" s="787"/>
      <c r="E13" s="787"/>
      <c r="F13" s="787"/>
      <c r="G13" s="787"/>
      <c r="H13" s="787"/>
      <c r="I13" s="787"/>
      <c r="J13" s="787"/>
      <c r="K13" s="787"/>
      <c r="L13" s="787"/>
      <c r="M13" s="774"/>
    </row>
    <row r="14" spans="1:13" s="191" customFormat="1" ht="19.5" customHeight="1">
      <c r="A14" s="772" t="s">
        <v>1308</v>
      </c>
      <c r="B14" s="787"/>
      <c r="C14" s="787"/>
      <c r="D14" s="787"/>
      <c r="E14" s="787"/>
      <c r="F14" s="787"/>
      <c r="G14" s="787"/>
      <c r="H14" s="787"/>
      <c r="I14" s="787"/>
      <c r="J14" s="787"/>
      <c r="K14" s="787"/>
      <c r="L14" s="787"/>
      <c r="M14" s="774"/>
    </row>
    <row r="15" spans="1:13" s="191" customFormat="1" ht="19.5" customHeight="1">
      <c r="A15" s="772" t="s">
        <v>1407</v>
      </c>
      <c r="B15" s="787"/>
      <c r="C15" s="787"/>
      <c r="D15" s="787"/>
      <c r="E15" s="787"/>
      <c r="F15" s="787"/>
      <c r="G15" s="787"/>
      <c r="H15" s="787"/>
      <c r="I15" s="787"/>
      <c r="J15" s="787"/>
      <c r="K15" s="787"/>
      <c r="L15" s="787"/>
      <c r="M15" s="774"/>
    </row>
    <row r="16" spans="1:13" s="191" customFormat="1" ht="19.5" customHeight="1">
      <c r="A16" s="772" t="s">
        <v>1309</v>
      </c>
      <c r="B16" s="787"/>
      <c r="C16" s="787"/>
      <c r="D16" s="787"/>
      <c r="E16" s="787"/>
      <c r="F16" s="787"/>
      <c r="G16" s="787"/>
      <c r="H16" s="787"/>
      <c r="I16" s="787"/>
      <c r="J16" s="787"/>
      <c r="K16" s="787"/>
      <c r="L16" s="787"/>
      <c r="M16" s="774"/>
    </row>
    <row r="17" spans="1:16" s="191" customFormat="1" ht="19.5" customHeight="1">
      <c r="A17" s="778" t="s">
        <v>1457</v>
      </c>
      <c r="B17" s="810"/>
      <c r="C17" s="810"/>
      <c r="D17" s="810"/>
      <c r="E17" s="810"/>
      <c r="F17" s="810"/>
      <c r="G17" s="810"/>
      <c r="H17" s="810"/>
      <c r="I17" s="810"/>
      <c r="J17" s="810"/>
      <c r="K17" s="810"/>
      <c r="L17" s="810"/>
      <c r="M17" s="780"/>
    </row>
    <row r="18" spans="1:16" s="191" customFormat="1" ht="19.5" customHeight="1">
      <c r="A18" s="772" t="s">
        <v>1310</v>
      </c>
      <c r="B18" s="787"/>
      <c r="C18" s="787"/>
      <c r="D18" s="787"/>
      <c r="E18" s="787"/>
      <c r="F18" s="787"/>
      <c r="G18" s="787"/>
      <c r="H18" s="787"/>
      <c r="I18" s="787"/>
      <c r="J18" s="787"/>
      <c r="K18" s="787"/>
      <c r="L18" s="787"/>
      <c r="M18" s="774"/>
    </row>
    <row r="19" spans="1:16" s="191" customFormat="1" ht="19.5" customHeight="1">
      <c r="A19" s="772" t="s">
        <v>1311</v>
      </c>
      <c r="B19" s="787"/>
      <c r="C19" s="787"/>
      <c r="D19" s="787"/>
      <c r="E19" s="787"/>
      <c r="F19" s="787"/>
      <c r="G19" s="787"/>
      <c r="H19" s="787"/>
      <c r="I19" s="787"/>
      <c r="J19" s="787"/>
      <c r="K19" s="787"/>
      <c r="L19" s="787"/>
      <c r="M19" s="774"/>
    </row>
    <row r="20" spans="1:16" s="191" customFormat="1" ht="19.5" customHeight="1">
      <c r="A20" s="772" t="s">
        <v>1312</v>
      </c>
      <c r="B20" s="787"/>
      <c r="C20" s="787"/>
      <c r="D20" s="787"/>
      <c r="E20" s="787"/>
      <c r="F20" s="787"/>
      <c r="G20" s="787"/>
      <c r="H20" s="787"/>
      <c r="I20" s="787"/>
      <c r="J20" s="787"/>
      <c r="K20" s="787"/>
      <c r="L20" s="787"/>
      <c r="M20" s="774"/>
    </row>
    <row r="21" spans="1:16" s="191" customFormat="1" ht="19.5" customHeight="1">
      <c r="A21" s="772" t="s">
        <v>1313</v>
      </c>
      <c r="B21" s="787"/>
      <c r="C21" s="787"/>
      <c r="D21" s="787"/>
      <c r="E21" s="787"/>
      <c r="F21" s="787"/>
      <c r="G21" s="787"/>
      <c r="H21" s="787"/>
      <c r="I21" s="787"/>
      <c r="J21" s="787"/>
      <c r="K21" s="787"/>
      <c r="L21" s="787"/>
      <c r="M21" s="774"/>
    </row>
    <row r="22" spans="1:16" s="191" customFormat="1" ht="19.5" customHeight="1">
      <c r="A22" s="772" t="s">
        <v>1314</v>
      </c>
      <c r="B22" s="787"/>
      <c r="C22" s="787"/>
      <c r="D22" s="787"/>
      <c r="E22" s="787"/>
      <c r="F22" s="787"/>
      <c r="G22" s="787"/>
      <c r="H22" s="787"/>
      <c r="I22" s="787"/>
      <c r="J22" s="787"/>
      <c r="K22" s="787"/>
      <c r="L22" s="787"/>
      <c r="M22" s="774"/>
    </row>
    <row r="23" spans="1:16" s="191" customFormat="1" ht="19.5" customHeight="1">
      <c r="A23" s="772" t="s">
        <v>1315</v>
      </c>
      <c r="B23" s="787"/>
      <c r="C23" s="787"/>
      <c r="D23" s="787"/>
      <c r="E23" s="787"/>
      <c r="F23" s="787"/>
      <c r="G23" s="787"/>
      <c r="H23" s="787"/>
      <c r="I23" s="787"/>
      <c r="J23" s="787"/>
      <c r="K23" s="787"/>
      <c r="L23" s="787"/>
      <c r="M23" s="774"/>
    </row>
    <row r="24" spans="1:16" s="191" customFormat="1" ht="23.25" customHeight="1">
      <c r="A24" s="772" t="s">
        <v>1316</v>
      </c>
      <c r="B24" s="787"/>
      <c r="C24" s="787"/>
      <c r="D24" s="787"/>
      <c r="E24" s="787"/>
      <c r="F24" s="787"/>
      <c r="G24" s="787"/>
      <c r="H24" s="787"/>
      <c r="I24" s="787"/>
      <c r="J24" s="787"/>
      <c r="K24" s="787"/>
      <c r="L24" s="787"/>
      <c r="M24" s="774"/>
    </row>
    <row r="25" spans="1:16" s="189" customFormat="1" ht="20.25" customHeight="1">
      <c r="A25" s="314"/>
      <c r="B25" s="352"/>
      <c r="C25" s="788" t="s">
        <v>1317</v>
      </c>
      <c r="D25" s="789"/>
      <c r="E25" s="788" t="s">
        <v>1318</v>
      </c>
      <c r="F25" s="789"/>
      <c r="G25" s="788" t="s">
        <v>1319</v>
      </c>
      <c r="H25" s="789"/>
      <c r="I25" s="788" t="s">
        <v>1320</v>
      </c>
      <c r="J25" s="789"/>
      <c r="K25" s="788" t="s">
        <v>1321</v>
      </c>
      <c r="L25" s="789"/>
      <c r="M25" s="190"/>
    </row>
    <row r="26" spans="1:16" s="191" customFormat="1" ht="20.25" customHeight="1">
      <c r="A26" s="314"/>
      <c r="B26" s="352"/>
      <c r="C26" s="469" t="s">
        <v>1322</v>
      </c>
      <c r="D26" s="469" t="s">
        <v>1323</v>
      </c>
      <c r="E26" s="469" t="s">
        <v>1322</v>
      </c>
      <c r="F26" s="469" t="s">
        <v>1323</v>
      </c>
      <c r="G26" s="469" t="s">
        <v>1324</v>
      </c>
      <c r="H26" s="469" t="s">
        <v>1325</v>
      </c>
      <c r="I26" s="469" t="s">
        <v>1324</v>
      </c>
      <c r="J26" s="469" t="s">
        <v>1325</v>
      </c>
      <c r="K26" s="469" t="s">
        <v>777</v>
      </c>
      <c r="L26" s="469" t="s">
        <v>778</v>
      </c>
      <c r="M26" s="190"/>
    </row>
    <row r="27" spans="1:16" s="191" customFormat="1" ht="20.25" customHeight="1">
      <c r="A27" s="314"/>
      <c r="B27" s="470" t="s">
        <v>779</v>
      </c>
      <c r="C27" s="353">
        <v>26532.121999999999</v>
      </c>
      <c r="D27" s="354">
        <v>101.38017708741349</v>
      </c>
      <c r="E27" s="353">
        <v>26714.611000000001</v>
      </c>
      <c r="F27" s="354">
        <v>100.68780401356514</v>
      </c>
      <c r="G27" s="353">
        <v>26552.670999999998</v>
      </c>
      <c r="H27" s="354">
        <v>99.393814867826435</v>
      </c>
      <c r="I27" s="353">
        <v>27880.044999999998</v>
      </c>
      <c r="J27" s="354">
        <v>104.99902250888434</v>
      </c>
      <c r="K27" s="353">
        <v>27832.32</v>
      </c>
      <c r="L27" s="354">
        <f t="shared" ref="L27:L32" si="0">K27/I27*100</f>
        <v>99.828820218905676</v>
      </c>
      <c r="M27" s="190"/>
      <c r="P27" s="191">
        <v>26813171</v>
      </c>
    </row>
    <row r="28" spans="1:16" s="191" customFormat="1" ht="20.25" customHeight="1">
      <c r="A28" s="314"/>
      <c r="B28" s="470" t="s">
        <v>780</v>
      </c>
      <c r="C28" s="353">
        <v>16245.766</v>
      </c>
      <c r="D28" s="354">
        <v>101.70672681427607</v>
      </c>
      <c r="E28" s="353">
        <v>16843.857</v>
      </c>
      <c r="F28" s="354">
        <v>103.68151923399611</v>
      </c>
      <c r="G28" s="353">
        <v>17397.366000000002</v>
      </c>
      <c r="H28" s="354">
        <v>103.28611790043101</v>
      </c>
      <c r="I28" s="353">
        <v>18123.781999999999</v>
      </c>
      <c r="J28" s="354">
        <v>104.17543667242499</v>
      </c>
      <c r="K28" s="353">
        <v>18127.137999999999</v>
      </c>
      <c r="L28" s="354">
        <f t="shared" si="0"/>
        <v>100.01851710641851</v>
      </c>
      <c r="M28" s="190"/>
      <c r="P28" s="191">
        <v>16001891</v>
      </c>
    </row>
    <row r="29" spans="1:16" s="191" customFormat="1" ht="20.25" customHeight="1">
      <c r="A29" s="314"/>
      <c r="B29" s="470" t="s">
        <v>781</v>
      </c>
      <c r="C29" s="355">
        <v>0.61230556681444481</v>
      </c>
      <c r="D29" s="354">
        <v>100.32210411960617</v>
      </c>
      <c r="E29" s="355">
        <v>0.63051103383088747</v>
      </c>
      <c r="F29" s="354">
        <v>102.97326498453342</v>
      </c>
      <c r="G29" s="355">
        <v>0.65520210753938857</v>
      </c>
      <c r="H29" s="354">
        <v>103.91604149391043</v>
      </c>
      <c r="I29" s="355">
        <v>0.65006286754558684</v>
      </c>
      <c r="J29" s="354">
        <v>99.215625234616212</v>
      </c>
      <c r="K29" s="638">
        <f>K28/K27</f>
        <v>0.65129813109363499</v>
      </c>
      <c r="L29" s="354">
        <f t="shared" si="0"/>
        <v>100.1900221670424</v>
      </c>
      <c r="M29" s="190"/>
      <c r="P29" s="191">
        <f>P28/P27</f>
        <v>0.59679218843604886</v>
      </c>
    </row>
    <row r="30" spans="1:16" s="191" customFormat="1" ht="20.25" customHeight="1">
      <c r="A30" s="314"/>
      <c r="B30" s="470" t="s">
        <v>1326</v>
      </c>
      <c r="C30" s="354">
        <v>10.56</v>
      </c>
      <c r="D30" s="354">
        <v>103.63101079489697</v>
      </c>
      <c r="E30" s="354">
        <v>10.53</v>
      </c>
      <c r="F30" s="354">
        <v>99.715909090909079</v>
      </c>
      <c r="G30" s="354">
        <v>10.17</v>
      </c>
      <c r="H30" s="354">
        <v>96.581196581196579</v>
      </c>
      <c r="I30" s="354">
        <v>9.91</v>
      </c>
      <c r="J30" s="354">
        <v>97.443461160275319</v>
      </c>
      <c r="K30" s="354">
        <v>10.248264464390328</v>
      </c>
      <c r="L30" s="354">
        <f t="shared" si="0"/>
        <v>103.41336492825759</v>
      </c>
      <c r="M30" s="190"/>
      <c r="P30" s="191">
        <v>8.82</v>
      </c>
    </row>
    <row r="31" spans="1:16" s="191" customFormat="1" ht="20.25" customHeight="1">
      <c r="A31" s="314"/>
      <c r="B31" s="470" t="s">
        <v>1052</v>
      </c>
      <c r="C31" s="354">
        <v>10.395861</v>
      </c>
      <c r="D31" s="354">
        <v>100.38158257214927</v>
      </c>
      <c r="E31" s="354">
        <v>10.425553000000001</v>
      </c>
      <c r="F31" s="354">
        <f>E31/C31*100</f>
        <v>100.2856136687476</v>
      </c>
      <c r="G31" s="354">
        <v>10.427942</v>
      </c>
      <c r="H31" s="354">
        <f>G31/E31*100</f>
        <v>100.02291485161506</v>
      </c>
      <c r="I31" s="354">
        <v>10.434426999999999</v>
      </c>
      <c r="J31" s="354">
        <f>I31/G31*100</f>
        <v>100.06218868497734</v>
      </c>
      <c r="K31" s="354">
        <v>10.45</v>
      </c>
      <c r="L31" s="354">
        <f t="shared" si="0"/>
        <v>100.14924633619076</v>
      </c>
      <c r="M31" s="190"/>
    </row>
    <row r="32" spans="1:16" s="191" customFormat="1" ht="16.5" customHeight="1">
      <c r="A32" s="314"/>
      <c r="B32" s="470" t="s">
        <v>782</v>
      </c>
      <c r="C32" s="353">
        <v>-195438.10957999999</v>
      </c>
      <c r="D32" s="354">
        <v>96.854845474262433</v>
      </c>
      <c r="E32" s="353">
        <v>-170356.56095000001</v>
      </c>
      <c r="F32" s="354">
        <v>87.166500595047367</v>
      </c>
      <c r="G32" s="353">
        <v>-153459.68096999999</v>
      </c>
      <c r="H32" s="354">
        <v>90.081462148699217</v>
      </c>
      <c r="I32" s="353">
        <v>-148976.52859999999</v>
      </c>
      <c r="J32" s="354">
        <v>97.078612218100204</v>
      </c>
      <c r="K32" s="353">
        <v>-157623.50078</v>
      </c>
      <c r="L32" s="354">
        <f t="shared" si="0"/>
        <v>105.80425135506883</v>
      </c>
      <c r="M32" s="190"/>
      <c r="P32" s="191">
        <v>-140038431.16999999</v>
      </c>
    </row>
    <row r="33" spans="1:13" s="191" customFormat="1" ht="6.75" customHeight="1">
      <c r="A33" s="314"/>
      <c r="B33" s="612"/>
      <c r="C33" s="612"/>
      <c r="D33" s="612"/>
      <c r="E33" s="612"/>
      <c r="F33" s="612"/>
      <c r="G33" s="612"/>
      <c r="H33" s="612"/>
      <c r="I33" s="612"/>
      <c r="J33" s="612"/>
      <c r="K33" s="612"/>
      <c r="L33" s="612"/>
      <c r="M33" s="190"/>
    </row>
    <row r="34" spans="1:13" s="191" customFormat="1" ht="19.5" customHeight="1">
      <c r="A34" s="778" t="s">
        <v>1327</v>
      </c>
      <c r="B34" s="779"/>
      <c r="C34" s="779"/>
      <c r="D34" s="779"/>
      <c r="E34" s="779"/>
      <c r="F34" s="779"/>
      <c r="G34" s="779"/>
      <c r="H34" s="779"/>
      <c r="I34" s="779"/>
      <c r="J34" s="779"/>
      <c r="K34" s="779"/>
      <c r="L34" s="779"/>
      <c r="M34" s="780"/>
    </row>
    <row r="35" spans="1:13" s="191" customFormat="1" ht="19.5" customHeight="1">
      <c r="A35" s="772" t="s">
        <v>1328</v>
      </c>
      <c r="B35" s="787"/>
      <c r="C35" s="787"/>
      <c r="D35" s="787"/>
      <c r="E35" s="787"/>
      <c r="F35" s="787"/>
      <c r="G35" s="787"/>
      <c r="H35" s="787"/>
      <c r="I35" s="787"/>
      <c r="J35" s="787"/>
      <c r="K35" s="787"/>
      <c r="L35" s="787"/>
      <c r="M35" s="774"/>
    </row>
    <row r="36" spans="1:13" s="191" customFormat="1" ht="19.5" customHeight="1">
      <c r="A36" s="772" t="s">
        <v>1117</v>
      </c>
      <c r="B36" s="773"/>
      <c r="C36" s="773"/>
      <c r="D36" s="773"/>
      <c r="E36" s="773"/>
      <c r="F36" s="773"/>
      <c r="G36" s="773"/>
      <c r="H36" s="773"/>
      <c r="I36" s="773"/>
      <c r="J36" s="773"/>
      <c r="K36" s="773"/>
      <c r="L36" s="773"/>
      <c r="M36" s="774"/>
    </row>
    <row r="37" spans="1:13" s="191" customFormat="1" ht="19.5" customHeight="1">
      <c r="A37" s="790" t="s">
        <v>1329</v>
      </c>
      <c r="B37" s="773"/>
      <c r="C37" s="773"/>
      <c r="D37" s="773"/>
      <c r="E37" s="773"/>
      <c r="F37" s="773"/>
      <c r="G37" s="773"/>
      <c r="H37" s="773"/>
      <c r="I37" s="773"/>
      <c r="J37" s="773"/>
      <c r="K37" s="773"/>
      <c r="L37" s="773"/>
      <c r="M37" s="774"/>
    </row>
    <row r="38" spans="1:13" s="191" customFormat="1" ht="19.5" customHeight="1">
      <c r="A38" s="784" t="s">
        <v>1330</v>
      </c>
      <c r="B38" s="791"/>
      <c r="C38" s="791"/>
      <c r="D38" s="791"/>
      <c r="E38" s="791"/>
      <c r="F38" s="791"/>
      <c r="G38" s="791"/>
      <c r="H38" s="791"/>
      <c r="I38" s="791"/>
      <c r="J38" s="791"/>
      <c r="K38" s="791"/>
      <c r="L38" s="791"/>
      <c r="M38" s="792"/>
    </row>
    <row r="39" spans="1:13" s="191" customFormat="1" ht="19.5" customHeight="1">
      <c r="A39" s="790" t="s">
        <v>1396</v>
      </c>
      <c r="B39" s="795"/>
      <c r="C39" s="795"/>
      <c r="D39" s="795"/>
      <c r="E39" s="795"/>
      <c r="F39" s="795"/>
      <c r="G39" s="795"/>
      <c r="H39" s="795"/>
      <c r="I39" s="795"/>
      <c r="J39" s="795"/>
      <c r="K39" s="795"/>
      <c r="L39" s="795"/>
      <c r="M39" s="796"/>
    </row>
    <row r="40" spans="1:13" s="191" customFormat="1" ht="19.5" customHeight="1">
      <c r="A40" s="797" t="s">
        <v>1395</v>
      </c>
      <c r="B40" s="798"/>
      <c r="C40" s="798"/>
      <c r="D40" s="798"/>
      <c r="E40" s="798"/>
      <c r="F40" s="798"/>
      <c r="G40" s="798"/>
      <c r="H40" s="798"/>
      <c r="I40" s="798"/>
      <c r="J40" s="798"/>
      <c r="K40" s="798"/>
      <c r="L40" s="798"/>
      <c r="M40" s="799"/>
    </row>
    <row r="41" spans="1:13" s="191" customFormat="1" ht="19.5" customHeight="1">
      <c r="A41" s="772" t="s">
        <v>1394</v>
      </c>
      <c r="B41" s="773"/>
      <c r="C41" s="773"/>
      <c r="D41" s="773"/>
      <c r="E41" s="773"/>
      <c r="F41" s="773"/>
      <c r="G41" s="773"/>
      <c r="H41" s="773"/>
      <c r="I41" s="773"/>
      <c r="J41" s="773"/>
      <c r="K41" s="773"/>
      <c r="L41" s="773"/>
      <c r="M41" s="774"/>
    </row>
    <row r="42" spans="1:13" s="191" customFormat="1" ht="19.5" customHeight="1">
      <c r="A42" s="778" t="s">
        <v>1444</v>
      </c>
      <c r="B42" s="779"/>
      <c r="C42" s="779"/>
      <c r="D42" s="779"/>
      <c r="E42" s="779"/>
      <c r="F42" s="779"/>
      <c r="G42" s="779"/>
      <c r="H42" s="779"/>
      <c r="I42" s="779"/>
      <c r="J42" s="779"/>
      <c r="K42" s="779"/>
      <c r="L42" s="779"/>
      <c r="M42" s="780"/>
    </row>
    <row r="43" spans="1:13" s="191" customFormat="1" ht="19.5" customHeight="1">
      <c r="A43" s="778" t="s">
        <v>1331</v>
      </c>
      <c r="B43" s="779"/>
      <c r="C43" s="779"/>
      <c r="D43" s="779"/>
      <c r="E43" s="779"/>
      <c r="F43" s="779"/>
      <c r="G43" s="779"/>
      <c r="H43" s="779"/>
      <c r="I43" s="779"/>
      <c r="J43" s="779"/>
      <c r="K43" s="779"/>
      <c r="L43" s="779"/>
      <c r="M43" s="780"/>
    </row>
    <row r="44" spans="1:13" s="191" customFormat="1" ht="19.5" customHeight="1">
      <c r="A44" s="781" t="s">
        <v>1451</v>
      </c>
      <c r="B44" s="782"/>
      <c r="C44" s="782"/>
      <c r="D44" s="782"/>
      <c r="E44" s="782"/>
      <c r="F44" s="782"/>
      <c r="G44" s="782"/>
      <c r="H44" s="782"/>
      <c r="I44" s="782"/>
      <c r="J44" s="782"/>
      <c r="K44" s="782"/>
      <c r="L44" s="782"/>
      <c r="M44" s="783"/>
    </row>
    <row r="45" spans="1:13" s="191" customFormat="1" ht="19.5" customHeight="1">
      <c r="A45" s="772" t="s">
        <v>840</v>
      </c>
      <c r="B45" s="773"/>
      <c r="C45" s="773"/>
      <c r="D45" s="773"/>
      <c r="E45" s="773"/>
      <c r="F45" s="773"/>
      <c r="G45" s="773"/>
      <c r="H45" s="773"/>
      <c r="I45" s="773"/>
      <c r="J45" s="773"/>
      <c r="K45" s="773"/>
      <c r="L45" s="773"/>
      <c r="M45" s="774"/>
    </row>
    <row r="46" spans="1:13" s="191" customFormat="1" ht="19.5" customHeight="1">
      <c r="A46" s="769" t="s">
        <v>1332</v>
      </c>
      <c r="B46" s="779"/>
      <c r="C46" s="779"/>
      <c r="D46" s="779"/>
      <c r="E46" s="779"/>
      <c r="F46" s="779"/>
      <c r="G46" s="779"/>
      <c r="H46" s="779"/>
      <c r="I46" s="779"/>
      <c r="J46" s="779"/>
      <c r="K46" s="779"/>
      <c r="L46" s="779"/>
      <c r="M46" s="780"/>
    </row>
    <row r="47" spans="1:13" s="191" customFormat="1" ht="19.5" customHeight="1">
      <c r="A47" s="769" t="s">
        <v>1333</v>
      </c>
      <c r="B47" s="779"/>
      <c r="C47" s="779"/>
      <c r="D47" s="779"/>
      <c r="E47" s="779"/>
      <c r="F47" s="779"/>
      <c r="G47" s="779"/>
      <c r="H47" s="779"/>
      <c r="I47" s="779"/>
      <c r="J47" s="779"/>
      <c r="K47" s="779"/>
      <c r="L47" s="779"/>
      <c r="M47" s="780"/>
    </row>
    <row r="48" spans="1:13" s="191" customFormat="1" ht="19.5" customHeight="1">
      <c r="A48" s="769" t="s">
        <v>1301</v>
      </c>
      <c r="B48" s="779"/>
      <c r="C48" s="779"/>
      <c r="D48" s="779"/>
      <c r="E48" s="779"/>
      <c r="F48" s="779"/>
      <c r="G48" s="779"/>
      <c r="H48" s="779"/>
      <c r="I48" s="779"/>
      <c r="J48" s="779"/>
      <c r="K48" s="779"/>
      <c r="L48" s="779"/>
      <c r="M48" s="780"/>
    </row>
    <row r="49" spans="1:13" s="191" customFormat="1" ht="19.5" customHeight="1">
      <c r="A49" s="781" t="s">
        <v>1110</v>
      </c>
      <c r="B49" s="773"/>
      <c r="C49" s="773"/>
      <c r="D49" s="773"/>
      <c r="E49" s="773"/>
      <c r="F49" s="773"/>
      <c r="G49" s="773"/>
      <c r="H49" s="773"/>
      <c r="I49" s="773"/>
      <c r="J49" s="773"/>
      <c r="K49" s="773"/>
      <c r="L49" s="773"/>
      <c r="M49" s="774"/>
    </row>
    <row r="50" spans="1:13" s="191" customFormat="1" ht="19.5" customHeight="1">
      <c r="A50" s="769" t="s">
        <v>1398</v>
      </c>
      <c r="B50" s="770"/>
      <c r="C50" s="770"/>
      <c r="D50" s="770"/>
      <c r="E50" s="770"/>
      <c r="F50" s="770"/>
      <c r="G50" s="770"/>
      <c r="H50" s="770"/>
      <c r="I50" s="770"/>
      <c r="J50" s="770"/>
      <c r="K50" s="770"/>
      <c r="L50" s="770"/>
      <c r="M50" s="771"/>
    </row>
    <row r="51" spans="1:13" s="191" customFormat="1" ht="19.5" customHeight="1">
      <c r="A51" s="769" t="s">
        <v>1397</v>
      </c>
      <c r="B51" s="770"/>
      <c r="C51" s="770"/>
      <c r="D51" s="770"/>
      <c r="E51" s="770"/>
      <c r="F51" s="770"/>
      <c r="G51" s="770"/>
      <c r="H51" s="770"/>
      <c r="I51" s="770"/>
      <c r="J51" s="770"/>
      <c r="K51" s="770"/>
      <c r="L51" s="770"/>
      <c r="M51" s="771"/>
    </row>
    <row r="52" spans="1:13" s="191" customFormat="1" ht="19.5" customHeight="1">
      <c r="A52" s="778" t="s">
        <v>1334</v>
      </c>
      <c r="B52" s="779"/>
      <c r="C52" s="779"/>
      <c r="D52" s="779"/>
      <c r="E52" s="779"/>
      <c r="F52" s="779"/>
      <c r="G52" s="779"/>
      <c r="H52" s="779"/>
      <c r="I52" s="779"/>
      <c r="J52" s="779"/>
      <c r="K52" s="779"/>
      <c r="L52" s="779"/>
      <c r="M52" s="780"/>
    </row>
    <row r="53" spans="1:13" s="191" customFormat="1" ht="19.5" customHeight="1">
      <c r="A53" s="772" t="s">
        <v>1335</v>
      </c>
      <c r="B53" s="773"/>
      <c r="C53" s="773"/>
      <c r="D53" s="773"/>
      <c r="E53" s="773"/>
      <c r="F53" s="773"/>
      <c r="G53" s="773"/>
      <c r="H53" s="773"/>
      <c r="I53" s="773"/>
      <c r="J53" s="773"/>
      <c r="K53" s="773"/>
      <c r="L53" s="773"/>
      <c r="M53" s="774"/>
    </row>
    <row r="54" spans="1:13" s="191" customFormat="1" ht="19.5" customHeight="1">
      <c r="A54" s="778" t="s">
        <v>1458</v>
      </c>
      <c r="B54" s="779"/>
      <c r="C54" s="779"/>
      <c r="D54" s="779"/>
      <c r="E54" s="779"/>
      <c r="F54" s="779"/>
      <c r="G54" s="779"/>
      <c r="H54" s="779"/>
      <c r="I54" s="779"/>
      <c r="J54" s="779"/>
      <c r="K54" s="779"/>
      <c r="L54" s="779"/>
      <c r="M54" s="780"/>
    </row>
    <row r="55" spans="1:13" s="191" customFormat="1" ht="19.5" customHeight="1">
      <c r="A55" s="778" t="s">
        <v>1459</v>
      </c>
      <c r="B55" s="779"/>
      <c r="C55" s="779"/>
      <c r="D55" s="779"/>
      <c r="E55" s="779"/>
      <c r="F55" s="779"/>
      <c r="G55" s="779"/>
      <c r="H55" s="779"/>
      <c r="I55" s="779"/>
      <c r="J55" s="779"/>
      <c r="K55" s="779"/>
      <c r="L55" s="779"/>
      <c r="M55" s="780"/>
    </row>
    <row r="56" spans="1:13" s="191" customFormat="1" ht="19.5" customHeight="1">
      <c r="A56" s="778" t="s">
        <v>1460</v>
      </c>
      <c r="B56" s="779"/>
      <c r="C56" s="779"/>
      <c r="D56" s="779"/>
      <c r="E56" s="779"/>
      <c r="F56" s="779"/>
      <c r="G56" s="779"/>
      <c r="H56" s="779"/>
      <c r="I56" s="779"/>
      <c r="J56" s="779"/>
      <c r="K56" s="779"/>
      <c r="L56" s="779"/>
      <c r="M56" s="780"/>
    </row>
    <row r="57" spans="1:13" s="191" customFormat="1" ht="19.5" customHeight="1">
      <c r="A57" s="769" t="s">
        <v>1461</v>
      </c>
      <c r="B57" s="770"/>
      <c r="C57" s="770"/>
      <c r="D57" s="770"/>
      <c r="E57" s="770"/>
      <c r="F57" s="770"/>
      <c r="G57" s="770"/>
      <c r="H57" s="770"/>
      <c r="I57" s="770"/>
      <c r="J57" s="770"/>
      <c r="K57" s="770"/>
      <c r="L57" s="770"/>
      <c r="M57" s="771"/>
    </row>
    <row r="58" spans="1:13" s="191" customFormat="1" ht="19.5" customHeight="1">
      <c r="A58" s="769" t="s">
        <v>1471</v>
      </c>
      <c r="B58" s="770"/>
      <c r="C58" s="770"/>
      <c r="D58" s="770"/>
      <c r="E58" s="770"/>
      <c r="F58" s="770"/>
      <c r="G58" s="770"/>
      <c r="H58" s="770"/>
      <c r="I58" s="770"/>
      <c r="J58" s="770"/>
      <c r="K58" s="770"/>
      <c r="L58" s="770"/>
      <c r="M58" s="771"/>
    </row>
    <row r="59" spans="1:13" s="191" customFormat="1" ht="19.5" customHeight="1">
      <c r="A59" s="769" t="s">
        <v>1470</v>
      </c>
      <c r="B59" s="770"/>
      <c r="C59" s="770"/>
      <c r="D59" s="770"/>
      <c r="E59" s="770"/>
      <c r="F59" s="770"/>
      <c r="G59" s="770"/>
      <c r="H59" s="770"/>
      <c r="I59" s="770"/>
      <c r="J59" s="770"/>
      <c r="K59" s="770"/>
      <c r="L59" s="770"/>
      <c r="M59" s="771"/>
    </row>
    <row r="60" spans="1:13" s="191" customFormat="1" ht="19.5" customHeight="1">
      <c r="A60" s="811" t="s">
        <v>1462</v>
      </c>
      <c r="B60" s="812"/>
      <c r="C60" s="812"/>
      <c r="D60" s="812"/>
      <c r="E60" s="812"/>
      <c r="F60" s="812"/>
      <c r="G60" s="812"/>
      <c r="H60" s="812"/>
      <c r="I60" s="812"/>
      <c r="J60" s="812"/>
      <c r="K60" s="812"/>
      <c r="L60" s="812"/>
      <c r="M60" s="813"/>
    </row>
    <row r="61" spans="1:13" s="191" customFormat="1" ht="19.5" customHeight="1">
      <c r="A61" s="772" t="s">
        <v>1463</v>
      </c>
      <c r="B61" s="773"/>
      <c r="C61" s="773"/>
      <c r="D61" s="773"/>
      <c r="E61" s="773"/>
      <c r="F61" s="773"/>
      <c r="G61" s="773"/>
      <c r="H61" s="773"/>
      <c r="I61" s="773"/>
      <c r="J61" s="773"/>
      <c r="K61" s="773"/>
      <c r="L61" s="773"/>
      <c r="M61" s="774"/>
    </row>
    <row r="62" spans="1:13" s="191" customFormat="1" ht="19.5" customHeight="1">
      <c r="A62" s="772" t="s">
        <v>1464</v>
      </c>
      <c r="B62" s="773"/>
      <c r="C62" s="773"/>
      <c r="D62" s="773"/>
      <c r="E62" s="773"/>
      <c r="F62" s="773"/>
      <c r="G62" s="773"/>
      <c r="H62" s="773"/>
      <c r="I62" s="773"/>
      <c r="J62" s="773"/>
      <c r="K62" s="773"/>
      <c r="L62" s="773"/>
      <c r="M62" s="774"/>
    </row>
    <row r="63" spans="1:13" s="191" customFormat="1" ht="19.5" customHeight="1">
      <c r="A63" s="772" t="s">
        <v>1465</v>
      </c>
      <c r="B63" s="773"/>
      <c r="C63" s="773"/>
      <c r="D63" s="773"/>
      <c r="E63" s="773"/>
      <c r="F63" s="773"/>
      <c r="G63" s="773"/>
      <c r="H63" s="773"/>
      <c r="I63" s="773"/>
      <c r="J63" s="773"/>
      <c r="K63" s="773"/>
      <c r="L63" s="773"/>
      <c r="M63" s="774"/>
    </row>
    <row r="64" spans="1:13" s="191" customFormat="1" ht="19.5" customHeight="1">
      <c r="A64" s="772" t="s">
        <v>1466</v>
      </c>
      <c r="B64" s="773"/>
      <c r="C64" s="773"/>
      <c r="D64" s="773"/>
      <c r="E64" s="773"/>
      <c r="F64" s="773"/>
      <c r="G64" s="773"/>
      <c r="H64" s="773"/>
      <c r="I64" s="773"/>
      <c r="J64" s="773"/>
      <c r="K64" s="773"/>
      <c r="L64" s="773"/>
      <c r="M64" s="774"/>
    </row>
    <row r="65" spans="1:13" s="191" customFormat="1" ht="19.5" customHeight="1">
      <c r="A65" s="772" t="s">
        <v>1467</v>
      </c>
      <c r="B65" s="773"/>
      <c r="C65" s="773"/>
      <c r="D65" s="773"/>
      <c r="E65" s="773"/>
      <c r="F65" s="773"/>
      <c r="G65" s="773"/>
      <c r="H65" s="773"/>
      <c r="I65" s="773"/>
      <c r="J65" s="773"/>
      <c r="K65" s="773"/>
      <c r="L65" s="773"/>
      <c r="M65" s="774"/>
    </row>
    <row r="66" spans="1:13" s="191" customFormat="1" ht="19.5" customHeight="1">
      <c r="A66" s="778" t="s">
        <v>1468</v>
      </c>
      <c r="B66" s="779"/>
      <c r="C66" s="779"/>
      <c r="D66" s="779"/>
      <c r="E66" s="779"/>
      <c r="F66" s="779"/>
      <c r="G66" s="779"/>
      <c r="H66" s="779"/>
      <c r="I66" s="779"/>
      <c r="J66" s="779"/>
      <c r="K66" s="779"/>
      <c r="L66" s="779"/>
      <c r="M66" s="780"/>
    </row>
    <row r="67" spans="1:13" s="191" customFormat="1" ht="19.5" customHeight="1">
      <c r="A67" s="778" t="s">
        <v>1469</v>
      </c>
      <c r="B67" s="779"/>
      <c r="C67" s="779"/>
      <c r="D67" s="779"/>
      <c r="E67" s="779"/>
      <c r="F67" s="779"/>
      <c r="G67" s="779"/>
      <c r="H67" s="779"/>
      <c r="I67" s="779"/>
      <c r="J67" s="779"/>
      <c r="K67" s="779"/>
      <c r="L67" s="779"/>
      <c r="M67" s="780"/>
    </row>
    <row r="68" spans="1:13" s="191" customFormat="1" ht="19.5" customHeight="1">
      <c r="A68" s="772" t="s">
        <v>1336</v>
      </c>
      <c r="B68" s="773"/>
      <c r="C68" s="773"/>
      <c r="D68" s="773"/>
      <c r="E68" s="773"/>
      <c r="F68" s="773"/>
      <c r="G68" s="773"/>
      <c r="H68" s="773"/>
      <c r="I68" s="773"/>
      <c r="J68" s="773"/>
      <c r="K68" s="773"/>
      <c r="L68" s="773"/>
      <c r="M68" s="774"/>
    </row>
    <row r="69" spans="1:13" s="191" customFormat="1" ht="19.5" customHeight="1">
      <c r="A69" s="769" t="s">
        <v>1489</v>
      </c>
      <c r="B69" s="770"/>
      <c r="C69" s="770"/>
      <c r="D69" s="770"/>
      <c r="E69" s="770"/>
      <c r="F69" s="770"/>
      <c r="G69" s="770"/>
      <c r="H69" s="770"/>
      <c r="I69" s="770"/>
      <c r="J69" s="770"/>
      <c r="K69" s="770"/>
      <c r="L69" s="770"/>
      <c r="M69" s="771"/>
    </row>
    <row r="70" spans="1:13" s="191" customFormat="1" ht="19.5" customHeight="1">
      <c r="A70" s="769" t="s">
        <v>1490</v>
      </c>
      <c r="B70" s="770"/>
      <c r="C70" s="770"/>
      <c r="D70" s="770"/>
      <c r="E70" s="770"/>
      <c r="F70" s="770"/>
      <c r="G70" s="770"/>
      <c r="H70" s="770"/>
      <c r="I70" s="770"/>
      <c r="J70" s="770"/>
      <c r="K70" s="770"/>
      <c r="L70" s="770"/>
      <c r="M70" s="771"/>
    </row>
    <row r="71" spans="1:13" s="191" customFormat="1" ht="19.5" customHeight="1">
      <c r="A71" s="772" t="s">
        <v>1337</v>
      </c>
      <c r="B71" s="773"/>
      <c r="C71" s="773"/>
      <c r="D71" s="773"/>
      <c r="E71" s="773"/>
      <c r="F71" s="773"/>
      <c r="G71" s="773"/>
      <c r="H71" s="773"/>
      <c r="I71" s="773"/>
      <c r="J71" s="773"/>
      <c r="K71" s="773"/>
      <c r="L71" s="773"/>
      <c r="M71" s="774"/>
    </row>
    <row r="72" spans="1:13" s="191" customFormat="1" ht="19.5" customHeight="1">
      <c r="A72" s="769" t="s">
        <v>1338</v>
      </c>
      <c r="B72" s="770"/>
      <c r="C72" s="770"/>
      <c r="D72" s="770"/>
      <c r="E72" s="770"/>
      <c r="F72" s="770"/>
      <c r="G72" s="770"/>
      <c r="H72" s="770"/>
      <c r="I72" s="770"/>
      <c r="J72" s="770"/>
      <c r="K72" s="770"/>
      <c r="L72" s="770"/>
      <c r="M72" s="771"/>
    </row>
    <row r="73" spans="1:13" s="191" customFormat="1" ht="19.5" customHeight="1">
      <c r="A73" s="769" t="s">
        <v>1339</v>
      </c>
      <c r="B73" s="770"/>
      <c r="C73" s="770"/>
      <c r="D73" s="770"/>
      <c r="E73" s="770"/>
      <c r="F73" s="770"/>
      <c r="G73" s="770"/>
      <c r="H73" s="770"/>
      <c r="I73" s="770"/>
      <c r="J73" s="770"/>
      <c r="K73" s="770"/>
      <c r="L73" s="770"/>
      <c r="M73" s="771"/>
    </row>
    <row r="74" spans="1:13" s="191" customFormat="1" ht="19.5" customHeight="1">
      <c r="A74" s="769" t="s">
        <v>1340</v>
      </c>
      <c r="B74" s="770"/>
      <c r="C74" s="770"/>
      <c r="D74" s="770"/>
      <c r="E74" s="770"/>
      <c r="F74" s="770"/>
      <c r="G74" s="770"/>
      <c r="H74" s="770"/>
      <c r="I74" s="770"/>
      <c r="J74" s="770"/>
      <c r="K74" s="770"/>
      <c r="L74" s="770"/>
      <c r="M74" s="771"/>
    </row>
    <row r="75" spans="1:13" s="191" customFormat="1" ht="19.5" customHeight="1">
      <c r="A75" s="769" t="s">
        <v>1341</v>
      </c>
      <c r="B75" s="770"/>
      <c r="C75" s="770"/>
      <c r="D75" s="770"/>
      <c r="E75" s="770"/>
      <c r="F75" s="770"/>
      <c r="G75" s="770"/>
      <c r="H75" s="770"/>
      <c r="I75" s="770"/>
      <c r="J75" s="770"/>
      <c r="K75" s="770"/>
      <c r="L75" s="770"/>
      <c r="M75" s="771"/>
    </row>
    <row r="76" spans="1:13" s="191" customFormat="1" ht="19.5" customHeight="1">
      <c r="A76" s="814" t="s">
        <v>1342</v>
      </c>
      <c r="B76" s="815"/>
      <c r="C76" s="815"/>
      <c r="D76" s="815"/>
      <c r="E76" s="815"/>
      <c r="F76" s="815"/>
      <c r="G76" s="815"/>
      <c r="H76" s="815"/>
      <c r="I76" s="815"/>
      <c r="J76" s="815"/>
      <c r="K76" s="815"/>
      <c r="L76" s="815"/>
      <c r="M76" s="816"/>
    </row>
    <row r="77" spans="1:13" s="191" customFormat="1" ht="19.5" customHeight="1">
      <c r="A77" s="769" t="s">
        <v>1343</v>
      </c>
      <c r="B77" s="770"/>
      <c r="C77" s="770"/>
      <c r="D77" s="770"/>
      <c r="E77" s="770"/>
      <c r="F77" s="770"/>
      <c r="G77" s="770"/>
      <c r="H77" s="770"/>
      <c r="I77" s="770"/>
      <c r="J77" s="770"/>
      <c r="K77" s="770"/>
      <c r="L77" s="770"/>
      <c r="M77" s="771"/>
    </row>
    <row r="78" spans="1:13" s="191" customFormat="1" ht="19.5" customHeight="1">
      <c r="A78" s="772" t="s">
        <v>1344</v>
      </c>
      <c r="B78" s="773"/>
      <c r="C78" s="773"/>
      <c r="D78" s="773"/>
      <c r="E78" s="773"/>
      <c r="F78" s="773"/>
      <c r="G78" s="773"/>
      <c r="H78" s="773"/>
      <c r="I78" s="773"/>
      <c r="J78" s="773"/>
      <c r="K78" s="773"/>
      <c r="L78" s="773"/>
      <c r="M78" s="774"/>
    </row>
    <row r="79" spans="1:13" s="191" customFormat="1" ht="19.5" customHeight="1">
      <c r="A79" s="769" t="s">
        <v>1424</v>
      </c>
      <c r="B79" s="770"/>
      <c r="C79" s="770"/>
      <c r="D79" s="770"/>
      <c r="E79" s="770"/>
      <c r="F79" s="770"/>
      <c r="G79" s="770"/>
      <c r="H79" s="770"/>
      <c r="I79" s="770"/>
      <c r="J79" s="770"/>
      <c r="K79" s="770"/>
      <c r="L79" s="770"/>
      <c r="M79" s="771"/>
    </row>
    <row r="80" spans="1:13" s="191" customFormat="1" ht="19.5" customHeight="1">
      <c r="A80" s="769" t="s">
        <v>1425</v>
      </c>
      <c r="B80" s="793"/>
      <c r="C80" s="793"/>
      <c r="D80" s="793"/>
      <c r="E80" s="793"/>
      <c r="F80" s="793"/>
      <c r="G80" s="793"/>
      <c r="H80" s="793"/>
      <c r="I80" s="793"/>
      <c r="J80" s="793"/>
      <c r="K80" s="793"/>
      <c r="L80" s="793"/>
      <c r="M80" s="794"/>
    </row>
    <row r="81" spans="1:13" s="191" customFormat="1" ht="19.5" customHeight="1">
      <c r="A81" s="769" t="s">
        <v>1426</v>
      </c>
      <c r="B81" s="770"/>
      <c r="C81" s="770"/>
      <c r="D81" s="770"/>
      <c r="E81" s="770"/>
      <c r="F81" s="770"/>
      <c r="G81" s="770"/>
      <c r="H81" s="770"/>
      <c r="I81" s="770"/>
      <c r="J81" s="770"/>
      <c r="K81" s="770"/>
      <c r="L81" s="770"/>
      <c r="M81" s="771"/>
    </row>
    <row r="82" spans="1:13" s="191" customFormat="1" ht="19.5" customHeight="1">
      <c r="A82" s="769" t="s">
        <v>1452</v>
      </c>
      <c r="B82" s="770"/>
      <c r="C82" s="770"/>
      <c r="D82" s="770"/>
      <c r="E82" s="770"/>
      <c r="F82" s="770"/>
      <c r="G82" s="770"/>
      <c r="H82" s="770"/>
      <c r="I82" s="770"/>
      <c r="J82" s="770"/>
      <c r="K82" s="770"/>
      <c r="L82" s="770"/>
      <c r="M82" s="771"/>
    </row>
    <row r="83" spans="1:13" s="191" customFormat="1" ht="19.5" customHeight="1">
      <c r="A83" s="769" t="s">
        <v>1427</v>
      </c>
      <c r="B83" s="770"/>
      <c r="C83" s="770"/>
      <c r="D83" s="770"/>
      <c r="E83" s="770"/>
      <c r="F83" s="770"/>
      <c r="G83" s="770"/>
      <c r="H83" s="770"/>
      <c r="I83" s="770"/>
      <c r="J83" s="770"/>
      <c r="K83" s="770"/>
      <c r="L83" s="770"/>
      <c r="M83" s="771"/>
    </row>
    <row r="84" spans="1:13" s="191" customFormat="1" ht="19.5" customHeight="1">
      <c r="A84" s="769" t="s">
        <v>1428</v>
      </c>
      <c r="B84" s="770"/>
      <c r="C84" s="770"/>
      <c r="D84" s="770"/>
      <c r="E84" s="770"/>
      <c r="F84" s="770"/>
      <c r="G84" s="770"/>
      <c r="H84" s="770"/>
      <c r="I84" s="770"/>
      <c r="J84" s="770"/>
      <c r="K84" s="770"/>
      <c r="L84" s="770"/>
      <c r="M84" s="771"/>
    </row>
    <row r="85" spans="1:13" s="191" customFormat="1" ht="19.5" customHeight="1">
      <c r="A85" s="769" t="s">
        <v>1429</v>
      </c>
      <c r="B85" s="770"/>
      <c r="C85" s="770"/>
      <c r="D85" s="770"/>
      <c r="E85" s="770"/>
      <c r="F85" s="770"/>
      <c r="G85" s="770"/>
      <c r="H85" s="770"/>
      <c r="I85" s="770"/>
      <c r="J85" s="770"/>
      <c r="K85" s="770"/>
      <c r="L85" s="770"/>
      <c r="M85" s="771"/>
    </row>
    <row r="86" spans="1:13" s="191" customFormat="1" ht="19.5" customHeight="1">
      <c r="A86" s="769" t="s">
        <v>1430</v>
      </c>
      <c r="B86" s="770"/>
      <c r="C86" s="770"/>
      <c r="D86" s="770"/>
      <c r="E86" s="770"/>
      <c r="F86" s="770"/>
      <c r="G86" s="770"/>
      <c r="H86" s="770"/>
      <c r="I86" s="770"/>
      <c r="J86" s="770"/>
      <c r="K86" s="770"/>
      <c r="L86" s="770"/>
      <c r="M86" s="771"/>
    </row>
    <row r="87" spans="1:13" s="191" customFormat="1" ht="19.5" customHeight="1">
      <c r="A87" s="772" t="s">
        <v>1345</v>
      </c>
      <c r="B87" s="773"/>
      <c r="C87" s="773"/>
      <c r="D87" s="773"/>
      <c r="E87" s="773"/>
      <c r="F87" s="773"/>
      <c r="G87" s="773"/>
      <c r="H87" s="773"/>
      <c r="I87" s="773"/>
      <c r="J87" s="773"/>
      <c r="K87" s="773"/>
      <c r="L87" s="773"/>
      <c r="M87" s="774"/>
    </row>
    <row r="88" spans="1:13" s="191" customFormat="1" ht="19.5" customHeight="1">
      <c r="A88" s="772" t="s">
        <v>1346</v>
      </c>
      <c r="B88" s="773"/>
      <c r="C88" s="773"/>
      <c r="D88" s="773"/>
      <c r="E88" s="773"/>
      <c r="F88" s="773"/>
      <c r="G88" s="773"/>
      <c r="H88" s="773"/>
      <c r="I88" s="773"/>
      <c r="J88" s="773"/>
      <c r="K88" s="773"/>
      <c r="L88" s="773"/>
      <c r="M88" s="774"/>
    </row>
    <row r="89" spans="1:13" s="191" customFormat="1" ht="19.5" customHeight="1">
      <c r="A89" s="778" t="s">
        <v>1347</v>
      </c>
      <c r="B89" s="779"/>
      <c r="C89" s="779"/>
      <c r="D89" s="779"/>
      <c r="E89" s="779"/>
      <c r="F89" s="779"/>
      <c r="G89" s="779"/>
      <c r="H89" s="779"/>
      <c r="I89" s="779"/>
      <c r="J89" s="779"/>
      <c r="K89" s="779"/>
      <c r="L89" s="779"/>
      <c r="M89" s="780"/>
    </row>
    <row r="90" spans="1:13" s="191" customFormat="1" ht="19.5" customHeight="1">
      <c r="A90" s="772" t="s">
        <v>1472</v>
      </c>
      <c r="B90" s="773"/>
      <c r="C90" s="773"/>
      <c r="D90" s="773"/>
      <c r="E90" s="773"/>
      <c r="F90" s="773"/>
      <c r="G90" s="773"/>
      <c r="H90" s="773"/>
      <c r="I90" s="773"/>
      <c r="J90" s="773"/>
      <c r="K90" s="773"/>
      <c r="L90" s="773"/>
      <c r="M90" s="774"/>
    </row>
    <row r="91" spans="1:13" s="191" customFormat="1" ht="19.5" customHeight="1">
      <c r="A91" s="772" t="s">
        <v>1473</v>
      </c>
      <c r="B91" s="773"/>
      <c r="C91" s="773"/>
      <c r="D91" s="773"/>
      <c r="E91" s="773"/>
      <c r="F91" s="773"/>
      <c r="G91" s="773"/>
      <c r="H91" s="773"/>
      <c r="I91" s="773"/>
      <c r="J91" s="773"/>
      <c r="K91" s="773"/>
      <c r="L91" s="773"/>
      <c r="M91" s="774"/>
    </row>
    <row r="92" spans="1:13" s="191" customFormat="1" ht="19.5" customHeight="1">
      <c r="A92" s="772" t="s">
        <v>1348</v>
      </c>
      <c r="B92" s="773"/>
      <c r="C92" s="773"/>
      <c r="D92" s="773"/>
      <c r="E92" s="773"/>
      <c r="F92" s="773"/>
      <c r="G92" s="773"/>
      <c r="H92" s="773"/>
      <c r="I92" s="773"/>
      <c r="J92" s="773"/>
      <c r="K92" s="773"/>
      <c r="L92" s="773"/>
      <c r="M92" s="774"/>
    </row>
    <row r="93" spans="1:13" s="191" customFormat="1" ht="19.5" customHeight="1">
      <c r="A93" s="781" t="s">
        <v>1118</v>
      </c>
      <c r="B93" s="782"/>
      <c r="C93" s="782"/>
      <c r="D93" s="782"/>
      <c r="E93" s="782"/>
      <c r="F93" s="782"/>
      <c r="G93" s="782"/>
      <c r="H93" s="782"/>
      <c r="I93" s="782"/>
      <c r="J93" s="782"/>
      <c r="K93" s="782"/>
      <c r="L93" s="782"/>
      <c r="M93" s="783"/>
    </row>
    <row r="94" spans="1:13" s="191" customFormat="1" ht="19.5" customHeight="1">
      <c r="A94" s="781" t="s">
        <v>1119</v>
      </c>
      <c r="B94" s="782"/>
      <c r="C94" s="782"/>
      <c r="D94" s="782"/>
      <c r="E94" s="782"/>
      <c r="F94" s="782"/>
      <c r="G94" s="782"/>
      <c r="H94" s="782"/>
      <c r="I94" s="782"/>
      <c r="J94" s="782"/>
      <c r="K94" s="782"/>
      <c r="L94" s="782"/>
      <c r="M94" s="783"/>
    </row>
    <row r="95" spans="1:13" s="191" customFormat="1" ht="19.5" customHeight="1">
      <c r="A95" s="781" t="s">
        <v>1144</v>
      </c>
      <c r="B95" s="782"/>
      <c r="C95" s="782"/>
      <c r="D95" s="782"/>
      <c r="E95" s="782"/>
      <c r="F95" s="782"/>
      <c r="G95" s="782"/>
      <c r="H95" s="782"/>
      <c r="I95" s="782"/>
      <c r="J95" s="782"/>
      <c r="K95" s="782"/>
      <c r="L95" s="782"/>
      <c r="M95" s="783"/>
    </row>
    <row r="96" spans="1:13" s="191" customFormat="1" ht="19.5" customHeight="1">
      <c r="A96" s="781" t="s">
        <v>1403</v>
      </c>
      <c r="B96" s="782"/>
      <c r="C96" s="782"/>
      <c r="D96" s="782"/>
      <c r="E96" s="782"/>
      <c r="F96" s="782"/>
      <c r="G96" s="782"/>
      <c r="H96" s="782"/>
      <c r="I96" s="782"/>
      <c r="J96" s="782"/>
      <c r="K96" s="782"/>
      <c r="L96" s="782"/>
      <c r="M96" s="783"/>
    </row>
    <row r="97" spans="1:13" s="192" customFormat="1" ht="19.5" customHeight="1">
      <c r="A97" s="781" t="s">
        <v>1349</v>
      </c>
      <c r="B97" s="773"/>
      <c r="C97" s="773"/>
      <c r="D97" s="773"/>
      <c r="E97" s="773"/>
      <c r="F97" s="773"/>
      <c r="G97" s="773"/>
      <c r="H97" s="773"/>
      <c r="I97" s="773"/>
      <c r="J97" s="773"/>
      <c r="K97" s="773"/>
      <c r="L97" s="773"/>
      <c r="M97" s="774"/>
    </row>
    <row r="98" spans="1:13" s="192" customFormat="1" ht="19.5" customHeight="1">
      <c r="A98" s="781" t="s">
        <v>1350</v>
      </c>
      <c r="B98" s="773"/>
      <c r="C98" s="773"/>
      <c r="D98" s="773"/>
      <c r="E98" s="773"/>
      <c r="F98" s="773"/>
      <c r="G98" s="773"/>
      <c r="H98" s="773"/>
      <c r="I98" s="773"/>
      <c r="J98" s="773"/>
      <c r="K98" s="773"/>
      <c r="L98" s="773"/>
      <c r="M98" s="774"/>
    </row>
    <row r="99" spans="1:13" s="192" customFormat="1" ht="19.5" customHeight="1">
      <c r="A99" s="781" t="s">
        <v>1351</v>
      </c>
      <c r="B99" s="773"/>
      <c r="C99" s="773"/>
      <c r="D99" s="773"/>
      <c r="E99" s="773"/>
      <c r="F99" s="773"/>
      <c r="G99" s="773"/>
      <c r="H99" s="773"/>
      <c r="I99" s="773"/>
      <c r="J99" s="773"/>
      <c r="K99" s="773"/>
      <c r="L99" s="773"/>
      <c r="M99" s="774"/>
    </row>
    <row r="100" spans="1:13" s="192" customFormat="1" ht="19.5" customHeight="1">
      <c r="A100" s="781" t="s">
        <v>1120</v>
      </c>
      <c r="B100" s="773"/>
      <c r="C100" s="773"/>
      <c r="D100" s="773"/>
      <c r="E100" s="773"/>
      <c r="F100" s="773"/>
      <c r="G100" s="773"/>
      <c r="H100" s="773"/>
      <c r="I100" s="773"/>
      <c r="J100" s="773"/>
      <c r="K100" s="773"/>
      <c r="L100" s="773"/>
      <c r="M100" s="774"/>
    </row>
    <row r="101" spans="1:13" s="192" customFormat="1" ht="19.5" customHeight="1">
      <c r="A101" s="781" t="s">
        <v>1352</v>
      </c>
      <c r="B101" s="773"/>
      <c r="C101" s="773"/>
      <c r="D101" s="773"/>
      <c r="E101" s="773"/>
      <c r="F101" s="773"/>
      <c r="G101" s="773"/>
      <c r="H101" s="773"/>
      <c r="I101" s="773"/>
      <c r="J101" s="773"/>
      <c r="K101" s="773"/>
      <c r="L101" s="773"/>
      <c r="M101" s="774"/>
    </row>
    <row r="102" spans="1:13" s="192" customFormat="1" ht="19.5" customHeight="1">
      <c r="A102" s="781" t="s">
        <v>1404</v>
      </c>
      <c r="B102" s="773"/>
      <c r="C102" s="773"/>
      <c r="D102" s="773"/>
      <c r="E102" s="773"/>
      <c r="F102" s="773"/>
      <c r="G102" s="773"/>
      <c r="H102" s="773"/>
      <c r="I102" s="773"/>
      <c r="J102" s="773"/>
      <c r="K102" s="773"/>
      <c r="L102" s="773"/>
      <c r="M102" s="774"/>
    </row>
    <row r="103" spans="1:13" s="192" customFormat="1" ht="19.5" customHeight="1">
      <c r="A103" s="781" t="s">
        <v>1405</v>
      </c>
      <c r="B103" s="773"/>
      <c r="C103" s="773"/>
      <c r="D103" s="773"/>
      <c r="E103" s="773"/>
      <c r="F103" s="773"/>
      <c r="G103" s="773"/>
      <c r="H103" s="773"/>
      <c r="I103" s="773"/>
      <c r="J103" s="773"/>
      <c r="K103" s="773"/>
      <c r="L103" s="773"/>
      <c r="M103" s="774"/>
    </row>
    <row r="104" spans="1:13" s="192" customFormat="1" ht="19.5" customHeight="1">
      <c r="A104" s="781" t="s">
        <v>1353</v>
      </c>
      <c r="B104" s="773"/>
      <c r="C104" s="773"/>
      <c r="D104" s="773"/>
      <c r="E104" s="773"/>
      <c r="F104" s="773"/>
      <c r="G104" s="773"/>
      <c r="H104" s="773"/>
      <c r="I104" s="773"/>
      <c r="J104" s="773"/>
      <c r="K104" s="773"/>
      <c r="L104" s="773"/>
      <c r="M104" s="774"/>
    </row>
    <row r="105" spans="1:13" s="192" customFormat="1" ht="19.5" customHeight="1">
      <c r="A105" s="769" t="s">
        <v>1474</v>
      </c>
      <c r="B105" s="770"/>
      <c r="C105" s="770"/>
      <c r="D105" s="770"/>
      <c r="E105" s="770"/>
      <c r="F105" s="770"/>
      <c r="G105" s="770"/>
      <c r="H105" s="770"/>
      <c r="I105" s="770"/>
      <c r="J105" s="770"/>
      <c r="K105" s="770"/>
      <c r="L105" s="770"/>
      <c r="M105" s="771"/>
    </row>
    <row r="106" spans="1:13" s="192" customFormat="1" ht="19.5" customHeight="1">
      <c r="A106" s="769" t="s">
        <v>1475</v>
      </c>
      <c r="B106" s="770"/>
      <c r="C106" s="770"/>
      <c r="D106" s="770"/>
      <c r="E106" s="770"/>
      <c r="F106" s="770"/>
      <c r="G106" s="770"/>
      <c r="H106" s="770"/>
      <c r="I106" s="770"/>
      <c r="J106" s="770"/>
      <c r="K106" s="770"/>
      <c r="L106" s="770"/>
      <c r="M106" s="771"/>
    </row>
    <row r="107" spans="1:13" s="192" customFormat="1" ht="19.5" customHeight="1">
      <c r="A107" s="781" t="s">
        <v>1445</v>
      </c>
      <c r="B107" s="773"/>
      <c r="C107" s="773"/>
      <c r="D107" s="773"/>
      <c r="E107" s="773"/>
      <c r="F107" s="773"/>
      <c r="G107" s="773"/>
      <c r="H107" s="773"/>
      <c r="I107" s="773"/>
      <c r="J107" s="773"/>
      <c r="K107" s="773"/>
      <c r="L107" s="773"/>
      <c r="M107" s="774"/>
    </row>
    <row r="108" spans="1:13" s="192" customFormat="1" ht="19.5" customHeight="1">
      <c r="A108" s="781" t="s">
        <v>1130</v>
      </c>
      <c r="B108" s="773"/>
      <c r="C108" s="773"/>
      <c r="D108" s="773"/>
      <c r="E108" s="773"/>
      <c r="F108" s="773"/>
      <c r="G108" s="773"/>
      <c r="H108" s="773"/>
      <c r="I108" s="773"/>
      <c r="J108" s="773"/>
      <c r="K108" s="773"/>
      <c r="L108" s="773"/>
      <c r="M108" s="774"/>
    </row>
    <row r="109" spans="1:13" s="192" customFormat="1" ht="19.5" customHeight="1">
      <c r="A109" s="781" t="s">
        <v>1354</v>
      </c>
      <c r="B109" s="773"/>
      <c r="C109" s="773"/>
      <c r="D109" s="773"/>
      <c r="E109" s="773"/>
      <c r="F109" s="773"/>
      <c r="G109" s="773"/>
      <c r="H109" s="773"/>
      <c r="I109" s="773"/>
      <c r="J109" s="773"/>
      <c r="K109" s="773"/>
      <c r="L109" s="773"/>
      <c r="M109" s="774"/>
    </row>
    <row r="110" spans="1:13" s="192" customFormat="1" ht="19.5" customHeight="1">
      <c r="A110" s="769" t="s">
        <v>1406</v>
      </c>
      <c r="B110" s="779"/>
      <c r="C110" s="779"/>
      <c r="D110" s="779"/>
      <c r="E110" s="779"/>
      <c r="F110" s="779"/>
      <c r="G110" s="779"/>
      <c r="H110" s="779"/>
      <c r="I110" s="779"/>
      <c r="J110" s="779"/>
      <c r="K110" s="779"/>
      <c r="L110" s="779"/>
      <c r="M110" s="780"/>
    </row>
    <row r="111" spans="1:13" s="192" customFormat="1" ht="19.5" customHeight="1">
      <c r="A111" s="769" t="s">
        <v>1355</v>
      </c>
      <c r="B111" s="779"/>
      <c r="C111" s="779"/>
      <c r="D111" s="779"/>
      <c r="E111" s="779"/>
      <c r="F111" s="779"/>
      <c r="G111" s="779"/>
      <c r="H111" s="779"/>
      <c r="I111" s="779"/>
      <c r="J111" s="779"/>
      <c r="K111" s="779"/>
      <c r="L111" s="779"/>
      <c r="M111" s="780"/>
    </row>
    <row r="112" spans="1:13" s="192" customFormat="1" ht="19.5" customHeight="1">
      <c r="A112" s="814" t="s">
        <v>1356</v>
      </c>
      <c r="B112" s="815"/>
      <c r="C112" s="815"/>
      <c r="D112" s="815"/>
      <c r="E112" s="815"/>
      <c r="F112" s="815"/>
      <c r="G112" s="815"/>
      <c r="H112" s="815"/>
      <c r="I112" s="815"/>
      <c r="J112" s="815"/>
      <c r="K112" s="815"/>
      <c r="L112" s="815"/>
      <c r="M112" s="816"/>
    </row>
    <row r="113" spans="1:13" s="192" customFormat="1" ht="19.5" customHeight="1">
      <c r="A113" s="784" t="s">
        <v>1487</v>
      </c>
      <c r="B113" s="785"/>
      <c r="C113" s="785"/>
      <c r="D113" s="785"/>
      <c r="E113" s="785"/>
      <c r="F113" s="785"/>
      <c r="G113" s="785"/>
      <c r="H113" s="785"/>
      <c r="I113" s="785"/>
      <c r="J113" s="785"/>
      <c r="K113" s="785"/>
      <c r="L113" s="785"/>
      <c r="M113" s="786"/>
    </row>
    <row r="114" spans="1:13" s="192" customFormat="1" ht="19.5" customHeight="1">
      <c r="A114" s="784" t="s">
        <v>1488</v>
      </c>
      <c r="B114" s="785"/>
      <c r="C114" s="785"/>
      <c r="D114" s="785"/>
      <c r="E114" s="785"/>
      <c r="F114" s="785"/>
      <c r="G114" s="785"/>
      <c r="H114" s="785"/>
      <c r="I114" s="785"/>
      <c r="J114" s="785"/>
      <c r="K114" s="785"/>
      <c r="L114" s="785"/>
      <c r="M114" s="786"/>
    </row>
    <row r="115" spans="1:13" s="192" customFormat="1" ht="19.5" customHeight="1">
      <c r="A115" s="769" t="s">
        <v>1357</v>
      </c>
      <c r="B115" s="779"/>
      <c r="C115" s="779"/>
      <c r="D115" s="779"/>
      <c r="E115" s="779"/>
      <c r="F115" s="779"/>
      <c r="G115" s="779"/>
      <c r="H115" s="779"/>
      <c r="I115" s="779"/>
      <c r="J115" s="779"/>
      <c r="K115" s="779"/>
      <c r="L115" s="779"/>
      <c r="M115" s="780"/>
    </row>
    <row r="116" spans="1:13" s="315" customFormat="1" ht="19.5" customHeight="1">
      <c r="A116" s="769" t="s">
        <v>1358</v>
      </c>
      <c r="B116" s="770"/>
      <c r="C116" s="770"/>
      <c r="D116" s="770"/>
      <c r="E116" s="770"/>
      <c r="F116" s="770"/>
      <c r="G116" s="770"/>
      <c r="H116" s="770"/>
      <c r="I116" s="770"/>
      <c r="J116" s="770"/>
      <c r="K116" s="770"/>
      <c r="L116" s="770"/>
      <c r="M116" s="771"/>
    </row>
    <row r="117" spans="1:13" s="192" customFormat="1" ht="19.5" customHeight="1">
      <c r="A117" s="769" t="s">
        <v>1446</v>
      </c>
      <c r="B117" s="770"/>
      <c r="C117" s="770"/>
      <c r="D117" s="770"/>
      <c r="E117" s="770"/>
      <c r="F117" s="770"/>
      <c r="G117" s="770"/>
      <c r="H117" s="770"/>
      <c r="I117" s="770"/>
      <c r="J117" s="770"/>
      <c r="K117" s="770"/>
      <c r="L117" s="770"/>
      <c r="M117" s="771"/>
    </row>
    <row r="118" spans="1:13" s="192" customFormat="1" ht="19.5" customHeight="1">
      <c r="A118" s="769" t="s">
        <v>1447</v>
      </c>
      <c r="B118" s="770"/>
      <c r="C118" s="770"/>
      <c r="D118" s="770"/>
      <c r="E118" s="770"/>
      <c r="F118" s="770"/>
      <c r="G118" s="770"/>
      <c r="H118" s="770"/>
      <c r="I118" s="770"/>
      <c r="J118" s="770"/>
      <c r="K118" s="770"/>
      <c r="L118" s="770"/>
      <c r="M118" s="771"/>
    </row>
    <row r="119" spans="1:13" s="192" customFormat="1" ht="19.5" customHeight="1">
      <c r="A119" s="769" t="s">
        <v>1448</v>
      </c>
      <c r="B119" s="770"/>
      <c r="C119" s="770"/>
      <c r="D119" s="770"/>
      <c r="E119" s="770"/>
      <c r="F119" s="770"/>
      <c r="G119" s="770"/>
      <c r="H119" s="770"/>
      <c r="I119" s="770"/>
      <c r="J119" s="770"/>
      <c r="K119" s="770"/>
      <c r="L119" s="770"/>
      <c r="M119" s="771"/>
    </row>
    <row r="120" spans="1:13" s="192" customFormat="1" ht="19.5" customHeight="1">
      <c r="A120" s="769" t="s">
        <v>1359</v>
      </c>
      <c r="B120" s="779"/>
      <c r="C120" s="779"/>
      <c r="D120" s="779"/>
      <c r="E120" s="779"/>
      <c r="F120" s="779"/>
      <c r="G120" s="779"/>
      <c r="H120" s="779"/>
      <c r="I120" s="779"/>
      <c r="J120" s="779"/>
      <c r="K120" s="779"/>
      <c r="L120" s="779"/>
      <c r="M120" s="780"/>
    </row>
    <row r="121" spans="1:13" s="192" customFormat="1" ht="19.5" customHeight="1">
      <c r="A121" s="769" t="s">
        <v>1131</v>
      </c>
      <c r="B121" s="770"/>
      <c r="C121" s="770"/>
      <c r="D121" s="770"/>
      <c r="E121" s="770"/>
      <c r="F121" s="770"/>
      <c r="G121" s="770"/>
      <c r="H121" s="770"/>
      <c r="I121" s="770"/>
      <c r="J121" s="770"/>
      <c r="K121" s="770"/>
      <c r="L121" s="770"/>
      <c r="M121" s="771"/>
    </row>
    <row r="122" spans="1:13" s="192" customFormat="1" ht="19.5" customHeight="1">
      <c r="A122" s="769" t="s">
        <v>1360</v>
      </c>
      <c r="B122" s="770"/>
      <c r="C122" s="770"/>
      <c r="D122" s="770"/>
      <c r="E122" s="770"/>
      <c r="F122" s="770"/>
      <c r="G122" s="770"/>
      <c r="H122" s="770"/>
      <c r="I122" s="770"/>
      <c r="J122" s="770"/>
      <c r="K122" s="770"/>
      <c r="L122" s="770"/>
      <c r="M122" s="771"/>
    </row>
    <row r="123" spans="1:13" s="192" customFormat="1" ht="19.5" customHeight="1">
      <c r="A123" s="769" t="s">
        <v>1132</v>
      </c>
      <c r="B123" s="770"/>
      <c r="C123" s="770"/>
      <c r="D123" s="770"/>
      <c r="E123" s="770"/>
      <c r="F123" s="770"/>
      <c r="G123" s="770"/>
      <c r="H123" s="770"/>
      <c r="I123" s="770"/>
      <c r="J123" s="770"/>
      <c r="K123" s="770"/>
      <c r="L123" s="770"/>
      <c r="M123" s="771"/>
    </row>
    <row r="124" spans="1:13" s="192" customFormat="1" ht="19.5" customHeight="1">
      <c r="A124" s="769" t="s">
        <v>1361</v>
      </c>
      <c r="B124" s="779"/>
      <c r="C124" s="779"/>
      <c r="D124" s="779"/>
      <c r="E124" s="779"/>
      <c r="F124" s="779"/>
      <c r="G124" s="779"/>
      <c r="H124" s="779"/>
      <c r="I124" s="779"/>
      <c r="J124" s="779"/>
      <c r="K124" s="779"/>
      <c r="L124" s="779"/>
      <c r="M124" s="780"/>
    </row>
    <row r="125" spans="1:13" s="192" customFormat="1" ht="19.5" customHeight="1">
      <c r="A125" s="769" t="s">
        <v>1478</v>
      </c>
      <c r="B125" s="779"/>
      <c r="C125" s="779"/>
      <c r="D125" s="779"/>
      <c r="E125" s="779"/>
      <c r="F125" s="779"/>
      <c r="G125" s="779"/>
      <c r="H125" s="779"/>
      <c r="I125" s="779"/>
      <c r="J125" s="779"/>
      <c r="K125" s="779"/>
      <c r="L125" s="779"/>
      <c r="M125" s="780"/>
    </row>
    <row r="126" spans="1:13" s="192" customFormat="1" ht="19.5" customHeight="1">
      <c r="A126" s="769" t="s">
        <v>1479</v>
      </c>
      <c r="B126" s="779"/>
      <c r="C126" s="779"/>
      <c r="D126" s="779"/>
      <c r="E126" s="779"/>
      <c r="F126" s="779"/>
      <c r="G126" s="779"/>
      <c r="H126" s="779"/>
      <c r="I126" s="779"/>
      <c r="J126" s="779"/>
      <c r="K126" s="779"/>
      <c r="L126" s="779"/>
      <c r="M126" s="780"/>
    </row>
    <row r="127" spans="1:13" s="191" customFormat="1" ht="19.5" customHeight="1">
      <c r="A127" s="772" t="s">
        <v>1133</v>
      </c>
      <c r="B127" s="773"/>
      <c r="C127" s="773"/>
      <c r="D127" s="773"/>
      <c r="E127" s="773"/>
      <c r="F127" s="773"/>
      <c r="G127" s="773"/>
      <c r="H127" s="773"/>
      <c r="I127" s="773"/>
      <c r="J127" s="773"/>
      <c r="K127" s="773"/>
      <c r="L127" s="773"/>
      <c r="M127" s="774"/>
    </row>
    <row r="128" spans="1:13" s="191" customFormat="1" ht="19.5" customHeight="1">
      <c r="A128" s="778" t="s">
        <v>1362</v>
      </c>
      <c r="B128" s="779"/>
      <c r="C128" s="779"/>
      <c r="D128" s="779"/>
      <c r="E128" s="779"/>
      <c r="F128" s="779"/>
      <c r="G128" s="779"/>
      <c r="H128" s="779"/>
      <c r="I128" s="779"/>
      <c r="J128" s="779"/>
      <c r="K128" s="779"/>
      <c r="L128" s="779"/>
      <c r="M128" s="780"/>
    </row>
    <row r="129" spans="1:13" s="191" customFormat="1" ht="19.5" customHeight="1">
      <c r="A129" s="769" t="s">
        <v>1363</v>
      </c>
      <c r="B129" s="770"/>
      <c r="C129" s="770"/>
      <c r="D129" s="770"/>
      <c r="E129" s="770"/>
      <c r="F129" s="770"/>
      <c r="G129" s="770"/>
      <c r="H129" s="770"/>
      <c r="I129" s="770"/>
      <c r="J129" s="770"/>
      <c r="K129" s="770"/>
      <c r="L129" s="770"/>
      <c r="M129" s="771"/>
    </row>
    <row r="130" spans="1:13" s="191" customFormat="1" ht="19.5" customHeight="1">
      <c r="A130" s="769" t="s">
        <v>1134</v>
      </c>
      <c r="B130" s="770"/>
      <c r="C130" s="770"/>
      <c r="D130" s="770"/>
      <c r="E130" s="770"/>
      <c r="F130" s="770"/>
      <c r="G130" s="770"/>
      <c r="H130" s="770"/>
      <c r="I130" s="770"/>
      <c r="J130" s="770"/>
      <c r="K130" s="770"/>
      <c r="L130" s="770"/>
      <c r="M130" s="771"/>
    </row>
    <row r="131" spans="1:13" s="191" customFormat="1" ht="19.5" customHeight="1">
      <c r="A131" s="778" t="s">
        <v>1453</v>
      </c>
      <c r="B131" s="779"/>
      <c r="C131" s="779"/>
      <c r="D131" s="779"/>
      <c r="E131" s="779"/>
      <c r="F131" s="779"/>
      <c r="G131" s="779"/>
      <c r="H131" s="779"/>
      <c r="I131" s="779"/>
      <c r="J131" s="779"/>
      <c r="K131" s="779"/>
      <c r="L131" s="779"/>
      <c r="M131" s="780"/>
    </row>
    <row r="132" spans="1:13" s="191" customFormat="1" ht="19.5" customHeight="1">
      <c r="A132" s="778" t="s">
        <v>1454</v>
      </c>
      <c r="B132" s="779"/>
      <c r="C132" s="779"/>
      <c r="D132" s="779"/>
      <c r="E132" s="779"/>
      <c r="F132" s="779"/>
      <c r="G132" s="779"/>
      <c r="H132" s="779"/>
      <c r="I132" s="779"/>
      <c r="J132" s="779"/>
      <c r="K132" s="779"/>
      <c r="L132" s="779"/>
      <c r="M132" s="780"/>
    </row>
    <row r="133" spans="1:13" s="191" customFormat="1" ht="19.5" customHeight="1">
      <c r="A133" s="778" t="s">
        <v>1455</v>
      </c>
      <c r="B133" s="779"/>
      <c r="C133" s="779"/>
      <c r="D133" s="779"/>
      <c r="E133" s="779"/>
      <c r="F133" s="779"/>
      <c r="G133" s="779"/>
      <c r="H133" s="779"/>
      <c r="I133" s="779"/>
      <c r="J133" s="779"/>
      <c r="K133" s="779"/>
      <c r="L133" s="779"/>
      <c r="M133" s="780"/>
    </row>
    <row r="134" spans="1:13" s="191" customFormat="1" ht="19.5" customHeight="1">
      <c r="A134" s="772" t="s">
        <v>1135</v>
      </c>
      <c r="B134" s="773"/>
      <c r="C134" s="773"/>
      <c r="D134" s="773"/>
      <c r="E134" s="773"/>
      <c r="F134" s="773"/>
      <c r="G134" s="773"/>
      <c r="H134" s="773"/>
      <c r="I134" s="773"/>
      <c r="J134" s="773"/>
      <c r="K134" s="773"/>
      <c r="L134" s="773"/>
      <c r="M134" s="774"/>
    </row>
    <row r="135" spans="1:13" s="191" customFormat="1" ht="19.5" customHeight="1">
      <c r="A135" s="769" t="s">
        <v>1136</v>
      </c>
      <c r="B135" s="770"/>
      <c r="C135" s="770"/>
      <c r="D135" s="770"/>
      <c r="E135" s="770"/>
      <c r="F135" s="770"/>
      <c r="G135" s="770"/>
      <c r="H135" s="770"/>
      <c r="I135" s="770"/>
      <c r="J135" s="770"/>
      <c r="K135" s="770"/>
      <c r="L135" s="770"/>
      <c r="M135" s="771"/>
    </row>
    <row r="136" spans="1:13" s="191" customFormat="1" ht="19.5" customHeight="1">
      <c r="A136" s="769" t="s">
        <v>1137</v>
      </c>
      <c r="B136" s="770"/>
      <c r="C136" s="770"/>
      <c r="D136" s="770"/>
      <c r="E136" s="770"/>
      <c r="F136" s="770"/>
      <c r="G136" s="770"/>
      <c r="H136" s="770"/>
      <c r="I136" s="770"/>
      <c r="J136" s="770"/>
      <c r="K136" s="770"/>
      <c r="L136" s="770"/>
      <c r="M136" s="771"/>
    </row>
    <row r="137" spans="1:13" s="191" customFormat="1" ht="19.5" customHeight="1">
      <c r="A137" s="769" t="s">
        <v>1364</v>
      </c>
      <c r="B137" s="770"/>
      <c r="C137" s="770"/>
      <c r="D137" s="770"/>
      <c r="E137" s="770"/>
      <c r="F137" s="770"/>
      <c r="G137" s="770"/>
      <c r="H137" s="770"/>
      <c r="I137" s="770"/>
      <c r="J137" s="770"/>
      <c r="K137" s="770"/>
      <c r="L137" s="770"/>
      <c r="M137" s="771"/>
    </row>
    <row r="138" spans="1:13" s="191" customFormat="1" ht="19.5" customHeight="1">
      <c r="A138" s="769" t="s">
        <v>1138</v>
      </c>
      <c r="B138" s="770"/>
      <c r="C138" s="770"/>
      <c r="D138" s="770"/>
      <c r="E138" s="770"/>
      <c r="F138" s="770"/>
      <c r="G138" s="770"/>
      <c r="H138" s="770"/>
      <c r="I138" s="770"/>
      <c r="J138" s="770"/>
      <c r="K138" s="770"/>
      <c r="L138" s="770"/>
      <c r="M138" s="771"/>
    </row>
    <row r="139" spans="1:13" s="191" customFormat="1" ht="19.5" customHeight="1">
      <c r="A139" s="778" t="s">
        <v>1365</v>
      </c>
      <c r="B139" s="779"/>
      <c r="C139" s="779"/>
      <c r="D139" s="779"/>
      <c r="E139" s="779"/>
      <c r="F139" s="779"/>
      <c r="G139" s="779"/>
      <c r="H139" s="779"/>
      <c r="I139" s="779"/>
      <c r="J139" s="779"/>
      <c r="K139" s="779"/>
      <c r="L139" s="779"/>
      <c r="M139" s="780"/>
    </row>
    <row r="140" spans="1:13" s="191" customFormat="1" ht="19.5" customHeight="1">
      <c r="A140" s="772" t="s">
        <v>1128</v>
      </c>
      <c r="B140" s="773"/>
      <c r="C140" s="773"/>
      <c r="D140" s="773"/>
      <c r="E140" s="773"/>
      <c r="F140" s="773"/>
      <c r="G140" s="773"/>
      <c r="H140" s="773"/>
      <c r="I140" s="773"/>
      <c r="J140" s="773"/>
      <c r="K140" s="773"/>
      <c r="L140" s="773"/>
      <c r="M140" s="774"/>
    </row>
    <row r="141" spans="1:13" s="191" customFormat="1" ht="19.5" customHeight="1">
      <c r="A141" s="772" t="s">
        <v>783</v>
      </c>
      <c r="B141" s="773"/>
      <c r="C141" s="773"/>
      <c r="D141" s="773"/>
      <c r="E141" s="773"/>
      <c r="F141" s="773"/>
      <c r="G141" s="773"/>
      <c r="H141" s="773"/>
      <c r="I141" s="773"/>
      <c r="J141" s="773"/>
      <c r="K141" s="773"/>
      <c r="L141" s="773"/>
      <c r="M141" s="774"/>
    </row>
    <row r="142" spans="1:13" s="191" customFormat="1" ht="19.5" customHeight="1">
      <c r="A142" s="778" t="s">
        <v>1408</v>
      </c>
      <c r="B142" s="779"/>
      <c r="C142" s="779"/>
      <c r="D142" s="779"/>
      <c r="E142" s="779"/>
      <c r="F142" s="779"/>
      <c r="G142" s="779"/>
      <c r="H142" s="779"/>
      <c r="I142" s="779"/>
      <c r="J142" s="779"/>
      <c r="K142" s="779"/>
      <c r="L142" s="779"/>
      <c r="M142" s="780"/>
    </row>
    <row r="143" spans="1:13" s="191" customFormat="1" ht="19.5" customHeight="1">
      <c r="A143" s="778" t="s">
        <v>1409</v>
      </c>
      <c r="B143" s="779"/>
      <c r="C143" s="779"/>
      <c r="D143" s="779"/>
      <c r="E143" s="779"/>
      <c r="F143" s="779"/>
      <c r="G143" s="779"/>
      <c r="H143" s="779"/>
      <c r="I143" s="779"/>
      <c r="J143" s="779"/>
      <c r="K143" s="779"/>
      <c r="L143" s="779"/>
      <c r="M143" s="780"/>
    </row>
    <row r="144" spans="1:13" s="191" customFormat="1" ht="19.5" customHeight="1">
      <c r="A144" s="778" t="s">
        <v>1366</v>
      </c>
      <c r="B144" s="779"/>
      <c r="C144" s="779"/>
      <c r="D144" s="779"/>
      <c r="E144" s="779"/>
      <c r="F144" s="779"/>
      <c r="G144" s="779"/>
      <c r="H144" s="779"/>
      <c r="I144" s="779"/>
      <c r="J144" s="779"/>
      <c r="K144" s="779"/>
      <c r="L144" s="779"/>
      <c r="M144" s="780"/>
    </row>
    <row r="145" spans="1:13" s="191" customFormat="1" ht="19.5" customHeight="1">
      <c r="A145" s="820" t="s">
        <v>1410</v>
      </c>
      <c r="B145" s="779"/>
      <c r="C145" s="779"/>
      <c r="D145" s="779"/>
      <c r="E145" s="779"/>
      <c r="F145" s="779"/>
      <c r="G145" s="779"/>
      <c r="H145" s="779"/>
      <c r="I145" s="779"/>
      <c r="J145" s="779"/>
      <c r="K145" s="779"/>
      <c r="L145" s="779"/>
      <c r="M145" s="780"/>
    </row>
    <row r="146" spans="1:13" s="191" customFormat="1" ht="19.5" customHeight="1">
      <c r="A146" s="778" t="s">
        <v>838</v>
      </c>
      <c r="B146" s="779"/>
      <c r="C146" s="779"/>
      <c r="D146" s="779"/>
      <c r="E146" s="779"/>
      <c r="F146" s="779"/>
      <c r="G146" s="779"/>
      <c r="H146" s="779"/>
      <c r="I146" s="779"/>
      <c r="J146" s="779"/>
      <c r="K146" s="779"/>
      <c r="L146" s="779"/>
      <c r="M146" s="780"/>
    </row>
    <row r="147" spans="1:13" s="191" customFormat="1" ht="19.5" customHeight="1">
      <c r="A147" s="778" t="s">
        <v>1480</v>
      </c>
      <c r="B147" s="779"/>
      <c r="C147" s="779"/>
      <c r="D147" s="779"/>
      <c r="E147" s="779"/>
      <c r="F147" s="779"/>
      <c r="G147" s="779"/>
      <c r="H147" s="779"/>
      <c r="I147" s="779"/>
      <c r="J147" s="779"/>
      <c r="K147" s="779"/>
      <c r="L147" s="779"/>
      <c r="M147" s="780"/>
    </row>
    <row r="148" spans="1:13" s="191" customFormat="1" ht="19.5" customHeight="1">
      <c r="A148" s="821" t="s">
        <v>1481</v>
      </c>
      <c r="B148" s="822"/>
      <c r="C148" s="822"/>
      <c r="D148" s="822"/>
      <c r="E148" s="822"/>
      <c r="F148" s="822"/>
      <c r="G148" s="822"/>
      <c r="H148" s="822"/>
      <c r="I148" s="822"/>
      <c r="J148" s="822"/>
      <c r="K148" s="822"/>
      <c r="L148" s="822"/>
      <c r="M148" s="823"/>
    </row>
    <row r="149" spans="1:13" s="191" customFormat="1" ht="19.5" customHeight="1">
      <c r="A149" s="778" t="s">
        <v>1482</v>
      </c>
      <c r="B149" s="779"/>
      <c r="C149" s="779"/>
      <c r="D149" s="779"/>
      <c r="E149" s="779"/>
      <c r="F149" s="779"/>
      <c r="G149" s="779"/>
      <c r="H149" s="779"/>
      <c r="I149" s="779"/>
      <c r="J149" s="779"/>
      <c r="K149" s="779"/>
      <c r="L149" s="779"/>
      <c r="M149" s="780"/>
    </row>
    <row r="150" spans="1:13" s="191" customFormat="1" ht="19.5" customHeight="1">
      <c r="A150" s="778" t="s">
        <v>1483</v>
      </c>
      <c r="B150" s="779"/>
      <c r="C150" s="779"/>
      <c r="D150" s="779"/>
      <c r="E150" s="779"/>
      <c r="F150" s="779"/>
      <c r="G150" s="779"/>
      <c r="H150" s="779"/>
      <c r="I150" s="779"/>
      <c r="J150" s="779"/>
      <c r="K150" s="779"/>
      <c r="L150" s="779"/>
      <c r="M150" s="780"/>
    </row>
    <row r="151" spans="1:13" s="191" customFormat="1" ht="19.5" customHeight="1">
      <c r="A151" s="772" t="s">
        <v>784</v>
      </c>
      <c r="B151" s="773"/>
      <c r="C151" s="773"/>
      <c r="D151" s="773"/>
      <c r="E151" s="773"/>
      <c r="F151" s="773"/>
      <c r="G151" s="773"/>
      <c r="H151" s="773"/>
      <c r="I151" s="773"/>
      <c r="J151" s="773"/>
      <c r="K151" s="773"/>
      <c r="L151" s="773"/>
      <c r="M151" s="774"/>
    </row>
    <row r="152" spans="1:13" s="191" customFormat="1" ht="19.5" customHeight="1">
      <c r="A152" s="809" t="s">
        <v>1116</v>
      </c>
      <c r="B152" s="824"/>
      <c r="C152" s="824"/>
      <c r="D152" s="824"/>
      <c r="E152" s="824"/>
      <c r="F152" s="824"/>
      <c r="G152" s="824"/>
      <c r="H152" s="824"/>
      <c r="I152" s="824"/>
      <c r="J152" s="824"/>
      <c r="K152" s="824"/>
      <c r="L152" s="824"/>
      <c r="M152" s="796"/>
    </row>
    <row r="153" spans="1:13" s="191" customFormat="1" ht="19.5" customHeight="1">
      <c r="A153" s="825" t="s">
        <v>1411</v>
      </c>
      <c r="B153" s="826"/>
      <c r="C153" s="826"/>
      <c r="D153" s="826"/>
      <c r="E153" s="826"/>
      <c r="F153" s="826"/>
      <c r="G153" s="826"/>
      <c r="H153" s="826"/>
      <c r="I153" s="826"/>
      <c r="J153" s="826"/>
      <c r="K153" s="826"/>
      <c r="L153" s="826"/>
      <c r="M153" s="792"/>
    </row>
    <row r="154" spans="1:13" s="191" customFormat="1" ht="19.5" customHeight="1">
      <c r="A154" s="825" t="s">
        <v>1412</v>
      </c>
      <c r="B154" s="826"/>
      <c r="C154" s="826"/>
      <c r="D154" s="826"/>
      <c r="E154" s="826"/>
      <c r="F154" s="826"/>
      <c r="G154" s="826"/>
      <c r="H154" s="826"/>
      <c r="I154" s="826"/>
      <c r="J154" s="826"/>
      <c r="K154" s="826"/>
      <c r="L154" s="826"/>
      <c r="M154" s="792"/>
    </row>
    <row r="155" spans="1:13" s="191" customFormat="1" ht="19.5" customHeight="1">
      <c r="A155" s="825" t="s">
        <v>1413</v>
      </c>
      <c r="B155" s="826"/>
      <c r="C155" s="826"/>
      <c r="D155" s="826"/>
      <c r="E155" s="826"/>
      <c r="F155" s="826"/>
      <c r="G155" s="826"/>
      <c r="H155" s="826"/>
      <c r="I155" s="826"/>
      <c r="J155" s="826"/>
      <c r="K155" s="826"/>
      <c r="L155" s="826"/>
      <c r="M155" s="792"/>
    </row>
    <row r="156" spans="1:13" s="191" customFormat="1" ht="19.5" customHeight="1">
      <c r="A156" s="825" t="s">
        <v>1414</v>
      </c>
      <c r="B156" s="826"/>
      <c r="C156" s="826"/>
      <c r="D156" s="826"/>
      <c r="E156" s="826"/>
      <c r="F156" s="826"/>
      <c r="G156" s="826"/>
      <c r="H156" s="826"/>
      <c r="I156" s="826"/>
      <c r="J156" s="826"/>
      <c r="K156" s="826"/>
      <c r="L156" s="826"/>
      <c r="M156" s="792"/>
    </row>
    <row r="157" spans="1:13" s="191" customFormat="1" ht="19.5" customHeight="1">
      <c r="A157" s="825" t="s">
        <v>1415</v>
      </c>
      <c r="B157" s="826"/>
      <c r="C157" s="826"/>
      <c r="D157" s="826"/>
      <c r="E157" s="826"/>
      <c r="F157" s="826"/>
      <c r="G157" s="826"/>
      <c r="H157" s="826"/>
      <c r="I157" s="826"/>
      <c r="J157" s="826"/>
      <c r="K157" s="826"/>
      <c r="L157" s="826"/>
      <c r="M157" s="792"/>
    </row>
    <row r="158" spans="1:13" s="191" customFormat="1" ht="19.5" customHeight="1">
      <c r="A158" s="772" t="s">
        <v>1121</v>
      </c>
      <c r="B158" s="773"/>
      <c r="C158" s="773"/>
      <c r="D158" s="773"/>
      <c r="E158" s="773"/>
      <c r="F158" s="773"/>
      <c r="G158" s="773"/>
      <c r="H158" s="773"/>
      <c r="I158" s="773"/>
      <c r="J158" s="773"/>
      <c r="K158" s="773"/>
      <c r="L158" s="773"/>
      <c r="M158" s="774"/>
    </row>
    <row r="159" spans="1:13" s="191" customFormat="1" ht="19.5" customHeight="1">
      <c r="A159" s="772" t="s">
        <v>1122</v>
      </c>
      <c r="B159" s="773"/>
      <c r="C159" s="773"/>
      <c r="D159" s="773"/>
      <c r="E159" s="773"/>
      <c r="F159" s="773"/>
      <c r="G159" s="773"/>
      <c r="H159" s="773"/>
      <c r="I159" s="773"/>
      <c r="J159" s="773"/>
      <c r="K159" s="773"/>
      <c r="L159" s="773"/>
      <c r="M159" s="774"/>
    </row>
    <row r="160" spans="1:13" s="191" customFormat="1" ht="19.5" customHeight="1">
      <c r="A160" s="772" t="s">
        <v>1367</v>
      </c>
      <c r="B160" s="773"/>
      <c r="C160" s="773"/>
      <c r="D160" s="773"/>
      <c r="E160" s="773"/>
      <c r="F160" s="773"/>
      <c r="G160" s="773"/>
      <c r="H160" s="773"/>
      <c r="I160" s="773"/>
      <c r="J160" s="773"/>
      <c r="K160" s="773"/>
      <c r="L160" s="773"/>
      <c r="M160" s="774"/>
    </row>
    <row r="161" spans="1:13" s="191" customFormat="1" ht="19.5" customHeight="1">
      <c r="A161" s="772" t="s">
        <v>1123</v>
      </c>
      <c r="B161" s="773"/>
      <c r="C161" s="773"/>
      <c r="D161" s="773"/>
      <c r="E161" s="773"/>
      <c r="F161" s="773"/>
      <c r="G161" s="773"/>
      <c r="H161" s="773"/>
      <c r="I161" s="773"/>
      <c r="J161" s="773"/>
      <c r="K161" s="773"/>
      <c r="L161" s="773"/>
      <c r="M161" s="774"/>
    </row>
    <row r="162" spans="1:13" s="191" customFormat="1" ht="19.5" customHeight="1">
      <c r="A162" s="772" t="s">
        <v>1124</v>
      </c>
      <c r="B162" s="773"/>
      <c r="C162" s="773"/>
      <c r="D162" s="773"/>
      <c r="E162" s="773"/>
      <c r="F162" s="773"/>
      <c r="G162" s="773"/>
      <c r="H162" s="773"/>
      <c r="I162" s="773"/>
      <c r="J162" s="773"/>
      <c r="K162" s="773"/>
      <c r="L162" s="773"/>
      <c r="M162" s="774"/>
    </row>
    <row r="163" spans="1:13" s="191" customFormat="1" ht="19.5" customHeight="1">
      <c r="A163" s="778" t="s">
        <v>1125</v>
      </c>
      <c r="B163" s="779"/>
      <c r="C163" s="779"/>
      <c r="D163" s="779"/>
      <c r="E163" s="779"/>
      <c r="F163" s="779"/>
      <c r="G163" s="779"/>
      <c r="H163" s="779"/>
      <c r="I163" s="779"/>
      <c r="J163" s="779"/>
      <c r="K163" s="779"/>
      <c r="L163" s="779"/>
      <c r="M163" s="780"/>
    </row>
    <row r="164" spans="1:13" s="191" customFormat="1" ht="19.5" customHeight="1">
      <c r="A164" s="778" t="s">
        <v>1416</v>
      </c>
      <c r="B164" s="779"/>
      <c r="C164" s="779"/>
      <c r="D164" s="779"/>
      <c r="E164" s="779"/>
      <c r="F164" s="779"/>
      <c r="G164" s="779"/>
      <c r="H164" s="779"/>
      <c r="I164" s="779"/>
      <c r="J164" s="779"/>
      <c r="K164" s="779"/>
      <c r="L164" s="779"/>
      <c r="M164" s="780"/>
    </row>
    <row r="165" spans="1:13" s="191" customFormat="1" ht="19.5" customHeight="1">
      <c r="A165" s="817" t="s">
        <v>1417</v>
      </c>
      <c r="B165" s="818"/>
      <c r="C165" s="818"/>
      <c r="D165" s="818"/>
      <c r="E165" s="818"/>
      <c r="F165" s="818"/>
      <c r="G165" s="818"/>
      <c r="H165" s="818"/>
      <c r="I165" s="818"/>
      <c r="J165" s="818"/>
      <c r="K165" s="818"/>
      <c r="L165" s="818"/>
      <c r="M165" s="819"/>
    </row>
    <row r="166" spans="1:13" s="191" customFormat="1" ht="19.5" customHeight="1">
      <c r="A166" s="772" t="s">
        <v>1126</v>
      </c>
      <c r="B166" s="773"/>
      <c r="C166" s="773"/>
      <c r="D166" s="773"/>
      <c r="E166" s="773"/>
      <c r="F166" s="773"/>
      <c r="G166" s="773"/>
      <c r="H166" s="773"/>
      <c r="I166" s="773"/>
      <c r="J166" s="773"/>
      <c r="K166" s="773"/>
      <c r="L166" s="773"/>
      <c r="M166" s="774"/>
    </row>
    <row r="167" spans="1:13" s="191" customFormat="1" ht="19.5" customHeight="1">
      <c r="A167" s="778" t="s">
        <v>1368</v>
      </c>
      <c r="B167" s="779"/>
      <c r="C167" s="779"/>
      <c r="D167" s="779"/>
      <c r="E167" s="779"/>
      <c r="F167" s="779"/>
      <c r="G167" s="779"/>
      <c r="H167" s="779"/>
      <c r="I167" s="779"/>
      <c r="J167" s="779"/>
      <c r="K167" s="779"/>
      <c r="L167" s="779"/>
      <c r="M167" s="780"/>
    </row>
    <row r="168" spans="1:13" s="191" customFormat="1" ht="19.5" customHeight="1">
      <c r="A168" s="778" t="s">
        <v>1369</v>
      </c>
      <c r="B168" s="779"/>
      <c r="C168" s="779"/>
      <c r="D168" s="779"/>
      <c r="E168" s="779"/>
      <c r="F168" s="779"/>
      <c r="G168" s="779"/>
      <c r="H168" s="779"/>
      <c r="I168" s="779"/>
      <c r="J168" s="779"/>
      <c r="K168" s="779"/>
      <c r="L168" s="779"/>
      <c r="M168" s="780"/>
    </row>
    <row r="169" spans="1:13" s="191" customFormat="1" ht="19.5" customHeight="1">
      <c r="A169" s="772" t="s">
        <v>1127</v>
      </c>
      <c r="B169" s="773"/>
      <c r="C169" s="773"/>
      <c r="D169" s="773"/>
      <c r="E169" s="773"/>
      <c r="F169" s="773"/>
      <c r="G169" s="773"/>
      <c r="H169" s="773"/>
      <c r="I169" s="773"/>
      <c r="J169" s="773"/>
      <c r="K169" s="773"/>
      <c r="L169" s="773"/>
      <c r="M169" s="774"/>
    </row>
    <row r="170" spans="1:13" s="191" customFormat="1" ht="19.5" customHeight="1">
      <c r="A170" s="778" t="s">
        <v>1418</v>
      </c>
      <c r="B170" s="779"/>
      <c r="C170" s="779"/>
      <c r="D170" s="779"/>
      <c r="E170" s="779"/>
      <c r="F170" s="779"/>
      <c r="G170" s="779"/>
      <c r="H170" s="779"/>
      <c r="I170" s="779"/>
      <c r="J170" s="779"/>
      <c r="K170" s="779"/>
      <c r="L170" s="779"/>
      <c r="M170" s="780"/>
    </row>
    <row r="171" spans="1:13" s="191" customFormat="1" ht="19.5" customHeight="1">
      <c r="A171" s="769" t="s">
        <v>1402</v>
      </c>
      <c r="B171" s="770"/>
      <c r="C171" s="770"/>
      <c r="D171" s="770"/>
      <c r="E171" s="770"/>
      <c r="F171" s="770"/>
      <c r="G171" s="770"/>
      <c r="H171" s="770"/>
      <c r="I171" s="770"/>
      <c r="J171" s="770"/>
      <c r="K171" s="770"/>
      <c r="L171" s="770"/>
      <c r="M171" s="771"/>
    </row>
    <row r="172" spans="1:13" s="191" customFormat="1" ht="19.5" customHeight="1">
      <c r="A172" s="769" t="s">
        <v>1401</v>
      </c>
      <c r="B172" s="770"/>
      <c r="C172" s="770"/>
      <c r="D172" s="770"/>
      <c r="E172" s="770"/>
      <c r="F172" s="770"/>
      <c r="G172" s="770"/>
      <c r="H172" s="770"/>
      <c r="I172" s="770"/>
      <c r="J172" s="770"/>
      <c r="K172" s="770"/>
      <c r="L172" s="770"/>
      <c r="M172" s="771"/>
    </row>
    <row r="173" spans="1:13" s="191" customFormat="1" ht="19.5" customHeight="1">
      <c r="A173" s="769" t="s">
        <v>1399</v>
      </c>
      <c r="B173" s="770"/>
      <c r="C173" s="770"/>
      <c r="D173" s="770"/>
      <c r="E173" s="770"/>
      <c r="F173" s="770"/>
      <c r="G173" s="770"/>
      <c r="H173" s="770"/>
      <c r="I173" s="770"/>
      <c r="J173" s="770"/>
      <c r="K173" s="770"/>
      <c r="L173" s="770"/>
      <c r="M173" s="771"/>
    </row>
    <row r="174" spans="1:13" s="191" customFormat="1" ht="19.5" customHeight="1">
      <c r="A174" s="772" t="s">
        <v>1139</v>
      </c>
      <c r="B174" s="773"/>
      <c r="C174" s="773"/>
      <c r="D174" s="773"/>
      <c r="E174" s="773"/>
      <c r="F174" s="773"/>
      <c r="G174" s="773"/>
      <c r="H174" s="773"/>
      <c r="I174" s="773"/>
      <c r="J174" s="773"/>
      <c r="K174" s="773"/>
      <c r="L174" s="773"/>
      <c r="M174" s="774"/>
    </row>
    <row r="175" spans="1:13" s="191" customFormat="1" ht="19.5" customHeight="1">
      <c r="A175" s="772" t="s">
        <v>1140</v>
      </c>
      <c r="B175" s="773"/>
      <c r="C175" s="773"/>
      <c r="D175" s="773"/>
      <c r="E175" s="773"/>
      <c r="F175" s="773"/>
      <c r="G175" s="773"/>
      <c r="H175" s="773"/>
      <c r="I175" s="773"/>
      <c r="J175" s="773"/>
      <c r="K175" s="773"/>
      <c r="L175" s="773"/>
      <c r="M175" s="774"/>
    </row>
    <row r="176" spans="1:13" s="191" customFormat="1" ht="19.5" customHeight="1">
      <c r="A176" s="778" t="s">
        <v>1419</v>
      </c>
      <c r="B176" s="779"/>
      <c r="C176" s="779"/>
      <c r="D176" s="779"/>
      <c r="E176" s="779"/>
      <c r="F176" s="779"/>
      <c r="G176" s="779"/>
      <c r="H176" s="779"/>
      <c r="I176" s="779"/>
      <c r="J176" s="779"/>
      <c r="K176" s="779"/>
      <c r="L176" s="779"/>
      <c r="M176" s="780"/>
    </row>
    <row r="177" spans="1:13" s="191" customFormat="1" ht="19.5" customHeight="1">
      <c r="A177" s="778" t="s">
        <v>1420</v>
      </c>
      <c r="B177" s="779"/>
      <c r="C177" s="779"/>
      <c r="D177" s="779"/>
      <c r="E177" s="779"/>
      <c r="F177" s="779"/>
      <c r="G177" s="779"/>
      <c r="H177" s="779"/>
      <c r="I177" s="779"/>
      <c r="J177" s="779"/>
      <c r="K177" s="779"/>
      <c r="L177" s="779"/>
      <c r="M177" s="780"/>
    </row>
    <row r="178" spans="1:13" s="191" customFormat="1" ht="19.5" customHeight="1">
      <c r="A178" s="778" t="s">
        <v>1422</v>
      </c>
      <c r="B178" s="779"/>
      <c r="C178" s="779"/>
      <c r="D178" s="779"/>
      <c r="E178" s="779"/>
      <c r="F178" s="779"/>
      <c r="G178" s="779"/>
      <c r="H178" s="779"/>
      <c r="I178" s="779"/>
      <c r="J178" s="779"/>
      <c r="K178" s="779"/>
      <c r="L178" s="779"/>
      <c r="M178" s="780"/>
    </row>
    <row r="179" spans="1:13" s="191" customFormat="1" ht="19.5" customHeight="1">
      <c r="A179" s="778" t="s">
        <v>1421</v>
      </c>
      <c r="B179" s="779"/>
      <c r="C179" s="779"/>
      <c r="D179" s="779"/>
      <c r="E179" s="779"/>
      <c r="F179" s="779"/>
      <c r="G179" s="779"/>
      <c r="H179" s="779"/>
      <c r="I179" s="779"/>
      <c r="J179" s="779"/>
      <c r="K179" s="779"/>
      <c r="L179" s="779"/>
      <c r="M179" s="780"/>
    </row>
    <row r="180" spans="1:13" s="191" customFormat="1" ht="19.5" customHeight="1">
      <c r="A180" s="778" t="s">
        <v>1141</v>
      </c>
      <c r="B180" s="779"/>
      <c r="C180" s="779"/>
      <c r="D180" s="779"/>
      <c r="E180" s="779"/>
      <c r="F180" s="779"/>
      <c r="G180" s="779"/>
      <c r="H180" s="779"/>
      <c r="I180" s="779"/>
      <c r="J180" s="779"/>
      <c r="K180" s="779"/>
      <c r="L180" s="779"/>
      <c r="M180" s="780"/>
    </row>
    <row r="181" spans="1:13" s="191" customFormat="1" ht="19.5" customHeight="1">
      <c r="A181" s="778" t="s">
        <v>1368</v>
      </c>
      <c r="B181" s="779"/>
      <c r="C181" s="779"/>
      <c r="D181" s="779"/>
      <c r="E181" s="779"/>
      <c r="F181" s="779"/>
      <c r="G181" s="779"/>
      <c r="H181" s="779"/>
      <c r="I181" s="779"/>
      <c r="J181" s="779"/>
      <c r="K181" s="779"/>
      <c r="L181" s="779"/>
      <c r="M181" s="780"/>
    </row>
    <row r="182" spans="1:13" s="191" customFormat="1" ht="19.5" customHeight="1">
      <c r="A182" s="778" t="s">
        <v>1369</v>
      </c>
      <c r="B182" s="779"/>
      <c r="C182" s="779"/>
      <c r="D182" s="779"/>
      <c r="E182" s="779"/>
      <c r="F182" s="779"/>
      <c r="G182" s="779"/>
      <c r="H182" s="779"/>
      <c r="I182" s="779"/>
      <c r="J182" s="779"/>
      <c r="K182" s="779"/>
      <c r="L182" s="779"/>
      <c r="M182" s="780"/>
    </row>
    <row r="183" spans="1:13" s="191" customFormat="1" ht="19.5" customHeight="1">
      <c r="A183" s="778" t="s">
        <v>1007</v>
      </c>
      <c r="B183" s="779"/>
      <c r="C183" s="779"/>
      <c r="D183" s="779"/>
      <c r="E183" s="779"/>
      <c r="F183" s="779"/>
      <c r="G183" s="779"/>
      <c r="H183" s="779"/>
      <c r="I183" s="779"/>
      <c r="J183" s="779"/>
      <c r="K183" s="779"/>
      <c r="L183" s="779"/>
      <c r="M183" s="780"/>
    </row>
    <row r="184" spans="1:13" s="191" customFormat="1" ht="19.5" customHeight="1">
      <c r="A184" s="821" t="s">
        <v>1484</v>
      </c>
      <c r="B184" s="822"/>
      <c r="C184" s="822"/>
      <c r="D184" s="822"/>
      <c r="E184" s="822"/>
      <c r="F184" s="822"/>
      <c r="G184" s="822"/>
      <c r="H184" s="822"/>
      <c r="I184" s="822"/>
      <c r="J184" s="822"/>
      <c r="K184" s="822"/>
      <c r="L184" s="822"/>
      <c r="M184" s="823"/>
    </row>
    <row r="185" spans="1:13" s="191" customFormat="1" ht="19.5" customHeight="1">
      <c r="A185" s="778" t="s">
        <v>1485</v>
      </c>
      <c r="B185" s="779"/>
      <c r="C185" s="779"/>
      <c r="D185" s="779"/>
      <c r="E185" s="779"/>
      <c r="F185" s="779"/>
      <c r="G185" s="779"/>
      <c r="H185" s="779"/>
      <c r="I185" s="779"/>
      <c r="J185" s="779"/>
      <c r="K185" s="779"/>
      <c r="L185" s="779"/>
      <c r="M185" s="780"/>
    </row>
    <row r="186" spans="1:13" s="191" customFormat="1" ht="19.5" customHeight="1">
      <c r="A186" s="778" t="s">
        <v>1486</v>
      </c>
      <c r="B186" s="779"/>
      <c r="C186" s="779"/>
      <c r="D186" s="779"/>
      <c r="E186" s="779"/>
      <c r="F186" s="779"/>
      <c r="G186" s="779"/>
      <c r="H186" s="779"/>
      <c r="I186" s="779"/>
      <c r="J186" s="779"/>
      <c r="K186" s="779"/>
      <c r="L186" s="779"/>
      <c r="M186" s="780"/>
    </row>
    <row r="187" spans="1:13" s="191" customFormat="1" ht="19.5" customHeight="1">
      <c r="A187" s="778" t="s">
        <v>1370</v>
      </c>
      <c r="B187" s="779"/>
      <c r="C187" s="779"/>
      <c r="D187" s="779"/>
      <c r="E187" s="779"/>
      <c r="F187" s="779"/>
      <c r="G187" s="779"/>
      <c r="H187" s="779"/>
      <c r="I187" s="779"/>
      <c r="J187" s="779"/>
      <c r="K187" s="779"/>
      <c r="L187" s="779"/>
      <c r="M187" s="780"/>
    </row>
    <row r="188" spans="1:13" s="191" customFormat="1" ht="19.5" customHeight="1">
      <c r="A188" s="772" t="s">
        <v>1371</v>
      </c>
      <c r="B188" s="773"/>
      <c r="C188" s="773"/>
      <c r="D188" s="773"/>
      <c r="E188" s="773"/>
      <c r="F188" s="773"/>
      <c r="G188" s="773"/>
      <c r="H188" s="773"/>
      <c r="I188" s="773"/>
      <c r="J188" s="773"/>
      <c r="K188" s="773"/>
      <c r="L188" s="773"/>
      <c r="M188" s="774"/>
    </row>
    <row r="189" spans="1:13" s="191" customFormat="1" ht="19.5" customHeight="1">
      <c r="A189" s="778" t="s">
        <v>1372</v>
      </c>
      <c r="B189" s="779"/>
      <c r="C189" s="779"/>
      <c r="D189" s="779"/>
      <c r="E189" s="779"/>
      <c r="F189" s="779"/>
      <c r="G189" s="779"/>
      <c r="H189" s="779"/>
      <c r="I189" s="779"/>
      <c r="J189" s="779"/>
      <c r="K189" s="779"/>
      <c r="L189" s="779"/>
      <c r="M189" s="780"/>
    </row>
    <row r="190" spans="1:13" s="191" customFormat="1" ht="19.5" customHeight="1">
      <c r="A190" s="778" t="s">
        <v>1373</v>
      </c>
      <c r="B190" s="779"/>
      <c r="C190" s="779"/>
      <c r="D190" s="779"/>
      <c r="E190" s="779"/>
      <c r="F190" s="779"/>
      <c r="G190" s="779"/>
      <c r="H190" s="779"/>
      <c r="I190" s="779"/>
      <c r="J190" s="779"/>
      <c r="K190" s="779"/>
      <c r="L190" s="779"/>
      <c r="M190" s="780"/>
    </row>
    <row r="191" spans="1:13" s="191" customFormat="1" ht="19.5" customHeight="1">
      <c r="A191" s="778" t="s">
        <v>1374</v>
      </c>
      <c r="B191" s="779"/>
      <c r="C191" s="779"/>
      <c r="D191" s="779"/>
      <c r="E191" s="779"/>
      <c r="F191" s="779"/>
      <c r="G191" s="779"/>
      <c r="H191" s="779"/>
      <c r="I191" s="779"/>
      <c r="J191" s="779"/>
      <c r="K191" s="779"/>
      <c r="L191" s="779"/>
      <c r="M191" s="780"/>
    </row>
    <row r="192" spans="1:13" s="191" customFormat="1" ht="19.5" customHeight="1">
      <c r="A192" s="772" t="s">
        <v>1375</v>
      </c>
      <c r="B192" s="773"/>
      <c r="C192" s="773"/>
      <c r="D192" s="773"/>
      <c r="E192" s="773"/>
      <c r="F192" s="773"/>
      <c r="G192" s="773"/>
      <c r="H192" s="773"/>
      <c r="I192" s="773"/>
      <c r="J192" s="773"/>
      <c r="K192" s="773"/>
      <c r="L192" s="773"/>
      <c r="M192" s="774"/>
    </row>
    <row r="193" spans="1:13" s="191" customFormat="1" ht="19.5" customHeight="1">
      <c r="A193" s="772" t="s">
        <v>1376</v>
      </c>
      <c r="B193" s="773"/>
      <c r="C193" s="773"/>
      <c r="D193" s="773"/>
      <c r="E193" s="773"/>
      <c r="F193" s="773"/>
      <c r="G193" s="773"/>
      <c r="H193" s="773"/>
      <c r="I193" s="773"/>
      <c r="J193" s="773"/>
      <c r="K193" s="773"/>
      <c r="L193" s="773"/>
      <c r="M193" s="774"/>
    </row>
    <row r="194" spans="1:13" s="191" customFormat="1" ht="19.5" customHeight="1">
      <c r="A194" s="778" t="s">
        <v>1449</v>
      </c>
      <c r="B194" s="779"/>
      <c r="C194" s="779"/>
      <c r="D194" s="779"/>
      <c r="E194" s="779"/>
      <c r="F194" s="779"/>
      <c r="G194" s="779"/>
      <c r="H194" s="779"/>
      <c r="I194" s="779"/>
      <c r="J194" s="779"/>
      <c r="K194" s="779"/>
      <c r="L194" s="779"/>
      <c r="M194" s="780"/>
    </row>
    <row r="195" spans="1:13" s="191" customFormat="1" ht="19.5" customHeight="1">
      <c r="A195" s="772" t="s">
        <v>1377</v>
      </c>
      <c r="B195" s="773"/>
      <c r="C195" s="773"/>
      <c r="D195" s="773"/>
      <c r="E195" s="773"/>
      <c r="F195" s="773"/>
      <c r="G195" s="773"/>
      <c r="H195" s="773"/>
      <c r="I195" s="773"/>
      <c r="J195" s="773"/>
      <c r="K195" s="773"/>
      <c r="L195" s="773"/>
      <c r="M195" s="774"/>
    </row>
    <row r="196" spans="1:13" s="191" customFormat="1" ht="19.5" customHeight="1">
      <c r="A196" s="772" t="s">
        <v>1476</v>
      </c>
      <c r="B196" s="773"/>
      <c r="C196" s="773"/>
      <c r="D196" s="773"/>
      <c r="E196" s="773"/>
      <c r="F196" s="773"/>
      <c r="G196" s="773"/>
      <c r="H196" s="773"/>
      <c r="I196" s="773"/>
      <c r="J196" s="773"/>
      <c r="K196" s="773"/>
      <c r="L196" s="773"/>
      <c r="M196" s="774"/>
    </row>
    <row r="197" spans="1:13" s="191" customFormat="1" ht="19.5" customHeight="1">
      <c r="A197" s="772" t="s">
        <v>1477</v>
      </c>
      <c r="B197" s="773"/>
      <c r="C197" s="773"/>
      <c r="D197" s="773"/>
      <c r="E197" s="773"/>
      <c r="F197" s="773"/>
      <c r="G197" s="773"/>
      <c r="H197" s="773"/>
      <c r="I197" s="773"/>
      <c r="J197" s="773"/>
      <c r="K197" s="773"/>
      <c r="L197" s="773"/>
      <c r="M197" s="774"/>
    </row>
    <row r="198" spans="1:13" s="191" customFormat="1" ht="19.5" customHeight="1">
      <c r="A198" s="772" t="s">
        <v>1378</v>
      </c>
      <c r="B198" s="773"/>
      <c r="C198" s="773"/>
      <c r="D198" s="773"/>
      <c r="E198" s="773"/>
      <c r="F198" s="773"/>
      <c r="G198" s="773"/>
      <c r="H198" s="773"/>
      <c r="I198" s="773"/>
      <c r="J198" s="773"/>
      <c r="K198" s="773"/>
      <c r="L198" s="773"/>
      <c r="M198" s="774"/>
    </row>
    <row r="199" spans="1:13" s="191" customFormat="1" ht="19.5" customHeight="1">
      <c r="A199" s="772" t="s">
        <v>1379</v>
      </c>
      <c r="B199" s="773"/>
      <c r="C199" s="773"/>
      <c r="D199" s="773"/>
      <c r="E199" s="773"/>
      <c r="F199" s="773"/>
      <c r="G199" s="773"/>
      <c r="H199" s="773"/>
      <c r="I199" s="773"/>
      <c r="J199" s="773"/>
      <c r="K199" s="773"/>
      <c r="L199" s="773"/>
      <c r="M199" s="774"/>
    </row>
    <row r="200" spans="1:13" s="191" customFormat="1" ht="19.5" customHeight="1">
      <c r="A200" s="772" t="s">
        <v>1380</v>
      </c>
      <c r="B200" s="773"/>
      <c r="C200" s="773"/>
      <c r="D200" s="773"/>
      <c r="E200" s="773"/>
      <c r="F200" s="773"/>
      <c r="G200" s="773"/>
      <c r="H200" s="773"/>
      <c r="I200" s="773"/>
      <c r="J200" s="773"/>
      <c r="K200" s="773"/>
      <c r="L200" s="773"/>
      <c r="M200" s="774"/>
    </row>
    <row r="201" spans="1:13" s="191" customFormat="1" ht="19.5" customHeight="1">
      <c r="A201" s="772" t="s">
        <v>1381</v>
      </c>
      <c r="B201" s="773"/>
      <c r="C201" s="773"/>
      <c r="D201" s="773"/>
      <c r="E201" s="773"/>
      <c r="F201" s="773"/>
      <c r="G201" s="773"/>
      <c r="H201" s="773"/>
      <c r="I201" s="773"/>
      <c r="J201" s="773"/>
      <c r="K201" s="773"/>
      <c r="L201" s="773"/>
      <c r="M201" s="774"/>
    </row>
    <row r="202" spans="1:13" s="191" customFormat="1" ht="19.5" customHeight="1">
      <c r="A202" s="772" t="s">
        <v>1382</v>
      </c>
      <c r="B202" s="773"/>
      <c r="C202" s="773"/>
      <c r="D202" s="773"/>
      <c r="E202" s="773"/>
      <c r="F202" s="773"/>
      <c r="G202" s="773"/>
      <c r="H202" s="773"/>
      <c r="I202" s="773"/>
      <c r="J202" s="773"/>
      <c r="K202" s="773"/>
      <c r="L202" s="773"/>
      <c r="M202" s="774"/>
    </row>
    <row r="203" spans="1:13" s="191" customFormat="1" ht="19.5" customHeight="1">
      <c r="A203" s="772" t="s">
        <v>1383</v>
      </c>
      <c r="B203" s="773"/>
      <c r="C203" s="773"/>
      <c r="D203" s="773"/>
      <c r="E203" s="773"/>
      <c r="F203" s="773"/>
      <c r="G203" s="773"/>
      <c r="H203" s="773"/>
      <c r="I203" s="773"/>
      <c r="J203" s="773"/>
      <c r="K203" s="773"/>
      <c r="L203" s="773"/>
      <c r="M203" s="774"/>
    </row>
    <row r="204" spans="1:13" s="191" customFormat="1" ht="19.5" customHeight="1">
      <c r="A204" s="772" t="s">
        <v>1384</v>
      </c>
      <c r="B204" s="773"/>
      <c r="C204" s="773"/>
      <c r="D204" s="773"/>
      <c r="E204" s="773"/>
      <c r="F204" s="773"/>
      <c r="G204" s="773"/>
      <c r="H204" s="773"/>
      <c r="I204" s="773"/>
      <c r="J204" s="773"/>
      <c r="K204" s="773"/>
      <c r="L204" s="773"/>
      <c r="M204" s="774"/>
    </row>
    <row r="205" spans="1:13" s="191" customFormat="1" ht="19.5" customHeight="1">
      <c r="A205" s="772" t="s">
        <v>1385</v>
      </c>
      <c r="B205" s="773"/>
      <c r="C205" s="773"/>
      <c r="D205" s="773"/>
      <c r="E205" s="773"/>
      <c r="F205" s="773"/>
      <c r="G205" s="773"/>
      <c r="H205" s="773"/>
      <c r="I205" s="773"/>
      <c r="J205" s="773"/>
      <c r="K205" s="773"/>
      <c r="L205" s="773"/>
      <c r="M205" s="774"/>
    </row>
    <row r="206" spans="1:13" s="191" customFormat="1" ht="19.5" customHeight="1">
      <c r="A206" s="772" t="s">
        <v>1386</v>
      </c>
      <c r="B206" s="773"/>
      <c r="C206" s="773"/>
      <c r="D206" s="773"/>
      <c r="E206" s="773"/>
      <c r="F206" s="773"/>
      <c r="G206" s="773"/>
      <c r="H206" s="773"/>
      <c r="I206" s="773"/>
      <c r="J206" s="773"/>
      <c r="K206" s="773"/>
      <c r="L206" s="773"/>
      <c r="M206" s="774"/>
    </row>
    <row r="207" spans="1:13" s="191" customFormat="1" ht="19.5" customHeight="1">
      <c r="A207" s="772" t="s">
        <v>1387</v>
      </c>
      <c r="B207" s="773"/>
      <c r="C207" s="773"/>
      <c r="D207" s="773"/>
      <c r="E207" s="773"/>
      <c r="F207" s="773"/>
      <c r="G207" s="773"/>
      <c r="H207" s="773"/>
      <c r="I207" s="773"/>
      <c r="J207" s="773"/>
      <c r="K207" s="773"/>
      <c r="L207" s="773"/>
      <c r="M207" s="774"/>
    </row>
    <row r="208" spans="1:13" s="191" customFormat="1" ht="19.5" customHeight="1">
      <c r="A208" s="775" t="s">
        <v>1388</v>
      </c>
      <c r="B208" s="776"/>
      <c r="C208" s="776"/>
      <c r="D208" s="776"/>
      <c r="E208" s="776"/>
      <c r="F208" s="776"/>
      <c r="G208" s="776"/>
      <c r="H208" s="776"/>
      <c r="I208" s="776"/>
      <c r="J208" s="776"/>
      <c r="K208" s="776"/>
      <c r="L208" s="776"/>
      <c r="M208" s="777"/>
    </row>
    <row r="209" spans="1:205" s="191" customFormat="1" ht="19.5" customHeight="1">
      <c r="A209" s="775" t="s">
        <v>1389</v>
      </c>
      <c r="B209" s="776"/>
      <c r="C209" s="776"/>
      <c r="D209" s="776"/>
      <c r="E209" s="776"/>
      <c r="F209" s="776"/>
      <c r="G209" s="776"/>
      <c r="H209" s="776"/>
      <c r="I209" s="776"/>
      <c r="J209" s="776"/>
      <c r="K209" s="776"/>
      <c r="L209" s="776"/>
      <c r="M209" s="777"/>
    </row>
    <row r="210" spans="1:205" s="191" customFormat="1" ht="19.5" customHeight="1">
      <c r="A210" s="775" t="s">
        <v>1390</v>
      </c>
      <c r="B210" s="776"/>
      <c r="C210" s="776"/>
      <c r="D210" s="776"/>
      <c r="E210" s="776"/>
      <c r="F210" s="776"/>
      <c r="G210" s="776"/>
      <c r="H210" s="776"/>
      <c r="I210" s="776"/>
      <c r="J210" s="776"/>
      <c r="K210" s="776"/>
      <c r="L210" s="776"/>
      <c r="M210" s="777"/>
    </row>
    <row r="211" spans="1:205" s="191" customFormat="1" ht="19.5" customHeight="1">
      <c r="A211" s="778" t="s">
        <v>1391</v>
      </c>
      <c r="B211" s="779"/>
      <c r="C211" s="779"/>
      <c r="D211" s="779"/>
      <c r="E211" s="779"/>
      <c r="F211" s="779"/>
      <c r="G211" s="779"/>
      <c r="H211" s="779"/>
      <c r="I211" s="779"/>
      <c r="J211" s="779"/>
      <c r="K211" s="779"/>
      <c r="L211" s="779"/>
      <c r="M211" s="780"/>
      <c r="N211" s="316"/>
      <c r="O211" s="316"/>
      <c r="P211" s="316"/>
      <c r="Q211" s="316"/>
      <c r="R211" s="316"/>
      <c r="S211" s="316"/>
      <c r="T211" s="316"/>
      <c r="U211" s="316"/>
      <c r="V211" s="316"/>
      <c r="W211" s="316"/>
      <c r="X211" s="316"/>
      <c r="Y211" s="316"/>
      <c r="Z211" s="316"/>
      <c r="AA211" s="316"/>
      <c r="AB211" s="316"/>
      <c r="AC211" s="316"/>
      <c r="AD211" s="316"/>
      <c r="AE211" s="316"/>
      <c r="AF211" s="316"/>
      <c r="AG211" s="316"/>
      <c r="AH211" s="316"/>
      <c r="AI211" s="316"/>
      <c r="AJ211" s="316"/>
      <c r="AK211" s="316"/>
      <c r="AL211" s="316"/>
      <c r="AM211" s="316"/>
      <c r="AN211" s="316"/>
      <c r="AO211" s="316"/>
      <c r="AP211" s="316"/>
      <c r="AQ211" s="316"/>
      <c r="AR211" s="316"/>
      <c r="AS211" s="316"/>
      <c r="AT211" s="316"/>
      <c r="AU211" s="316"/>
      <c r="AV211" s="316"/>
      <c r="AW211" s="316"/>
      <c r="AX211" s="316"/>
      <c r="AY211" s="316"/>
      <c r="AZ211" s="316"/>
      <c r="BA211" s="316"/>
      <c r="BB211" s="316"/>
      <c r="BC211" s="316"/>
      <c r="BD211" s="316"/>
      <c r="BE211" s="316"/>
      <c r="BF211" s="316"/>
      <c r="BG211" s="316"/>
      <c r="BH211" s="316"/>
      <c r="BI211" s="316"/>
      <c r="BJ211" s="316"/>
      <c r="BK211" s="316"/>
      <c r="BL211" s="316"/>
      <c r="BM211" s="316"/>
      <c r="BN211" s="316"/>
      <c r="BO211" s="316"/>
      <c r="BP211" s="316"/>
      <c r="BQ211" s="316"/>
      <c r="BR211" s="316"/>
      <c r="BS211" s="316"/>
      <c r="BT211" s="316"/>
      <c r="BU211" s="316"/>
      <c r="BV211" s="316"/>
      <c r="BW211" s="316"/>
      <c r="BX211" s="316"/>
      <c r="BY211" s="316"/>
      <c r="BZ211" s="316"/>
      <c r="CA211" s="316"/>
      <c r="CB211" s="316"/>
      <c r="CC211" s="316"/>
      <c r="CD211" s="316"/>
      <c r="CE211" s="316"/>
      <c r="CF211" s="316"/>
      <c r="CG211" s="316"/>
      <c r="CH211" s="316"/>
      <c r="CI211" s="316"/>
      <c r="CJ211" s="316"/>
      <c r="CK211" s="316"/>
      <c r="CL211" s="316"/>
      <c r="CM211" s="316"/>
      <c r="CN211" s="316"/>
      <c r="CO211" s="316"/>
      <c r="CP211" s="316"/>
      <c r="CQ211" s="316"/>
      <c r="CR211" s="316"/>
      <c r="CS211" s="316"/>
      <c r="CT211" s="316"/>
      <c r="CU211" s="316"/>
      <c r="CV211" s="316"/>
      <c r="CW211" s="316"/>
      <c r="CX211" s="316"/>
      <c r="CY211" s="316"/>
      <c r="CZ211" s="316"/>
      <c r="DA211" s="316"/>
      <c r="DB211" s="316"/>
      <c r="DC211" s="316"/>
      <c r="DD211" s="316"/>
      <c r="DE211" s="316"/>
      <c r="DF211" s="316"/>
      <c r="DG211" s="316"/>
      <c r="DH211" s="316"/>
      <c r="DI211" s="316"/>
      <c r="DJ211" s="316"/>
      <c r="DK211" s="316"/>
      <c r="DL211" s="316"/>
      <c r="DM211" s="316"/>
      <c r="DN211" s="316"/>
      <c r="DO211" s="316"/>
      <c r="DP211" s="316"/>
      <c r="DQ211" s="316"/>
      <c r="DR211" s="316"/>
      <c r="DS211" s="316"/>
      <c r="DT211" s="316"/>
      <c r="DU211" s="316"/>
      <c r="DV211" s="316"/>
      <c r="DW211" s="316"/>
      <c r="DX211" s="316"/>
      <c r="DY211" s="316"/>
      <c r="DZ211" s="316"/>
      <c r="EA211" s="316"/>
      <c r="EB211" s="316"/>
      <c r="EC211" s="316"/>
      <c r="ED211" s="316"/>
      <c r="EE211" s="316"/>
      <c r="EF211" s="316"/>
      <c r="EG211" s="316"/>
      <c r="EH211" s="316"/>
      <c r="EI211" s="316"/>
      <c r="EJ211" s="316"/>
      <c r="EK211" s="316"/>
      <c r="EL211" s="316"/>
      <c r="EM211" s="316"/>
      <c r="EN211" s="316"/>
      <c r="EO211" s="316"/>
      <c r="EP211" s="316"/>
      <c r="EQ211" s="316"/>
      <c r="ER211" s="316"/>
      <c r="ES211" s="316"/>
      <c r="ET211" s="316"/>
      <c r="EU211" s="316"/>
      <c r="EV211" s="316"/>
      <c r="EW211" s="316"/>
      <c r="EX211" s="316"/>
      <c r="EY211" s="316"/>
      <c r="EZ211" s="316"/>
      <c r="FA211" s="316"/>
      <c r="FB211" s="316"/>
      <c r="FC211" s="316"/>
      <c r="FD211" s="316"/>
      <c r="FE211" s="316"/>
      <c r="FF211" s="316"/>
      <c r="FG211" s="316"/>
      <c r="FH211" s="316"/>
      <c r="FI211" s="316"/>
      <c r="FJ211" s="316"/>
      <c r="FK211" s="316"/>
      <c r="FL211" s="316"/>
      <c r="FM211" s="316"/>
      <c r="FN211" s="316"/>
      <c r="FO211" s="316"/>
      <c r="FP211" s="316"/>
      <c r="FQ211" s="316"/>
      <c r="FR211" s="316"/>
      <c r="FS211" s="316"/>
      <c r="FT211" s="316"/>
      <c r="FU211" s="316"/>
      <c r="FV211" s="316"/>
      <c r="FW211" s="316"/>
      <c r="FX211" s="316"/>
      <c r="FY211" s="316"/>
      <c r="FZ211" s="316"/>
      <c r="GA211" s="316"/>
      <c r="GB211" s="316"/>
      <c r="GC211" s="316"/>
      <c r="GD211" s="316"/>
      <c r="GE211" s="316"/>
      <c r="GF211" s="316"/>
      <c r="GG211" s="316"/>
      <c r="GH211" s="316"/>
      <c r="GI211" s="316"/>
      <c r="GJ211" s="316"/>
      <c r="GK211" s="316"/>
      <c r="GL211" s="316"/>
      <c r="GM211" s="316"/>
      <c r="GN211" s="316"/>
      <c r="GO211" s="316"/>
      <c r="GP211" s="316"/>
      <c r="GQ211" s="316"/>
      <c r="GR211" s="316"/>
      <c r="GS211" s="316"/>
      <c r="GT211" s="316"/>
      <c r="GU211" s="316"/>
      <c r="GV211" s="316"/>
      <c r="GW211" s="316"/>
    </row>
    <row r="212" spans="1:205" s="191" customFormat="1" ht="19.5" customHeight="1">
      <c r="A212" s="772" t="s">
        <v>1392</v>
      </c>
      <c r="B212" s="773"/>
      <c r="C212" s="773"/>
      <c r="D212" s="773"/>
      <c r="E212" s="773"/>
      <c r="F212" s="773"/>
      <c r="G212" s="773"/>
      <c r="H212" s="773"/>
      <c r="I212" s="773"/>
      <c r="J212" s="773"/>
      <c r="K212" s="773"/>
      <c r="L212" s="773"/>
      <c r="M212" s="774"/>
    </row>
    <row r="213" spans="1:205" s="191" customFormat="1" ht="19.5" customHeight="1">
      <c r="A213" s="772" t="s">
        <v>1129</v>
      </c>
      <c r="B213" s="773"/>
      <c r="C213" s="773"/>
      <c r="D213" s="773"/>
      <c r="E213" s="773"/>
      <c r="F213" s="773"/>
      <c r="G213" s="773"/>
      <c r="H213" s="773"/>
      <c r="I213" s="773"/>
      <c r="J213" s="773"/>
      <c r="K213" s="773"/>
      <c r="L213" s="773"/>
      <c r="M213" s="774"/>
    </row>
    <row r="214" spans="1:205" s="191" customFormat="1" ht="19.5" customHeight="1">
      <c r="A214" s="772" t="s">
        <v>1393</v>
      </c>
      <c r="B214" s="773"/>
      <c r="C214" s="773"/>
      <c r="D214" s="773"/>
      <c r="E214" s="773"/>
      <c r="F214" s="773"/>
      <c r="G214" s="773"/>
      <c r="H214" s="773"/>
      <c r="I214" s="773"/>
      <c r="J214" s="773"/>
      <c r="K214" s="773"/>
      <c r="L214" s="773"/>
      <c r="M214" s="774"/>
    </row>
    <row r="215" spans="1:205" s="191" customFormat="1" ht="19.5" customHeight="1">
      <c r="A215" s="772"/>
      <c r="B215" s="773"/>
      <c r="C215" s="773"/>
      <c r="D215" s="773"/>
      <c r="E215" s="773"/>
      <c r="F215" s="773"/>
      <c r="G215" s="773"/>
      <c r="H215" s="773"/>
      <c r="I215" s="773"/>
      <c r="J215" s="773"/>
      <c r="K215" s="773"/>
      <c r="L215" s="773"/>
      <c r="M215" s="774"/>
    </row>
    <row r="216" spans="1:205" s="191" customFormat="1" ht="19.5" customHeight="1">
      <c r="A216" s="772"/>
      <c r="B216" s="773"/>
      <c r="C216" s="773"/>
      <c r="D216" s="773"/>
      <c r="E216" s="773"/>
      <c r="F216" s="773"/>
      <c r="G216" s="773"/>
      <c r="H216" s="773"/>
      <c r="I216" s="773"/>
      <c r="J216" s="773"/>
      <c r="K216" s="773"/>
      <c r="L216" s="773"/>
      <c r="M216" s="774"/>
    </row>
    <row r="217" spans="1:205" s="191" customFormat="1" ht="19.5" customHeight="1">
      <c r="A217" s="772"/>
      <c r="B217" s="773"/>
      <c r="C217" s="773"/>
      <c r="D217" s="773"/>
      <c r="E217" s="773"/>
      <c r="F217" s="773"/>
      <c r="G217" s="773"/>
      <c r="H217" s="773"/>
      <c r="I217" s="773"/>
      <c r="J217" s="773"/>
      <c r="K217" s="773"/>
      <c r="L217" s="773"/>
      <c r="M217" s="774"/>
    </row>
    <row r="218" spans="1:205" s="191" customFormat="1" ht="19.5" customHeight="1">
      <c r="A218" s="772"/>
      <c r="B218" s="773"/>
      <c r="C218" s="773"/>
      <c r="D218" s="773"/>
      <c r="E218" s="773"/>
      <c r="F218" s="773"/>
      <c r="G218" s="773"/>
      <c r="H218" s="773"/>
      <c r="I218" s="773"/>
      <c r="J218" s="773"/>
      <c r="K218" s="773"/>
      <c r="L218" s="773"/>
      <c r="M218" s="774"/>
    </row>
    <row r="219" spans="1:205" s="191" customFormat="1" ht="19.5" customHeight="1">
      <c r="A219" s="781"/>
      <c r="B219" s="782"/>
      <c r="C219" s="782"/>
      <c r="D219" s="782"/>
      <c r="E219" s="782"/>
      <c r="F219" s="782"/>
      <c r="G219" s="782"/>
      <c r="H219" s="782"/>
      <c r="I219" s="782"/>
      <c r="J219" s="782"/>
      <c r="K219" s="782"/>
      <c r="L219" s="782"/>
      <c r="M219" s="783"/>
    </row>
    <row r="220" spans="1:205" s="191" customFormat="1" ht="16.5" customHeight="1">
      <c r="A220" s="827"/>
      <c r="B220" s="828"/>
      <c r="C220" s="828"/>
      <c r="D220" s="828"/>
      <c r="E220" s="828"/>
      <c r="F220" s="828"/>
      <c r="G220" s="828"/>
      <c r="H220" s="828"/>
      <c r="I220" s="828"/>
      <c r="J220" s="828"/>
      <c r="K220" s="828"/>
      <c r="L220" s="828"/>
      <c r="M220" s="829"/>
    </row>
    <row r="221" spans="1:205" ht="3.75" customHeight="1"/>
  </sheetData>
  <mergeCells count="215">
    <mergeCell ref="A173:M173"/>
    <mergeCell ref="A166:M166"/>
    <mergeCell ref="A167:M167"/>
    <mergeCell ref="A16:M16"/>
    <mergeCell ref="A17:M17"/>
    <mergeCell ref="A220:M220"/>
    <mergeCell ref="A206:M206"/>
    <mergeCell ref="A208:M208"/>
    <mergeCell ref="A211:M211"/>
    <mergeCell ref="A212:M212"/>
    <mergeCell ref="A213:M213"/>
    <mergeCell ref="A214:M214"/>
    <mergeCell ref="A215:M215"/>
    <mergeCell ref="A219:M219"/>
    <mergeCell ref="A186:M186"/>
    <mergeCell ref="A178:M178"/>
    <mergeCell ref="A179:M179"/>
    <mergeCell ref="A180:M180"/>
    <mergeCell ref="A181:M181"/>
    <mergeCell ref="A193:M193"/>
    <mergeCell ref="A188:M188"/>
    <mergeCell ref="A189:M189"/>
    <mergeCell ref="A218:M218"/>
    <mergeCell ref="A202:M202"/>
    <mergeCell ref="A203:M203"/>
    <mergeCell ref="A204:M204"/>
    <mergeCell ref="A195:M195"/>
    <mergeCell ref="A196:M196"/>
    <mergeCell ref="A174:M174"/>
    <mergeCell ref="A175:M175"/>
    <mergeCell ref="A176:M176"/>
    <mergeCell ref="A177:M177"/>
    <mergeCell ref="A185:M185"/>
    <mergeCell ref="A187:M187"/>
    <mergeCell ref="A192:M192"/>
    <mergeCell ref="A182:M182"/>
    <mergeCell ref="A194:M194"/>
    <mergeCell ref="A197:M197"/>
    <mergeCell ref="A198:M198"/>
    <mergeCell ref="A199:M199"/>
    <mergeCell ref="A200:M200"/>
    <mergeCell ref="A183:M183"/>
    <mergeCell ref="A184:M184"/>
    <mergeCell ref="A210:M210"/>
    <mergeCell ref="A201:M201"/>
    <mergeCell ref="A205:M205"/>
    <mergeCell ref="A143:M143"/>
    <mergeCell ref="A144:M144"/>
    <mergeCell ref="A145:M145"/>
    <mergeCell ref="A146:M146"/>
    <mergeCell ref="A147:M147"/>
    <mergeCell ref="A148:M148"/>
    <mergeCell ref="A149:M149"/>
    <mergeCell ref="A150:M150"/>
    <mergeCell ref="A151:M151"/>
    <mergeCell ref="A168:M168"/>
    <mergeCell ref="A169:M169"/>
    <mergeCell ref="A170:M170"/>
    <mergeCell ref="A171:M171"/>
    <mergeCell ref="A172:M172"/>
    <mergeCell ref="A152:M152"/>
    <mergeCell ref="A153:M153"/>
    <mergeCell ref="A154:M154"/>
    <mergeCell ref="A155:M155"/>
    <mergeCell ref="A156:M156"/>
    <mergeCell ref="A157:M157"/>
    <mergeCell ref="A158:M158"/>
    <mergeCell ref="A159:M159"/>
    <mergeCell ref="A161:M161"/>
    <mergeCell ref="A162:M162"/>
    <mergeCell ref="A163:M163"/>
    <mergeCell ref="A164:M164"/>
    <mergeCell ref="A160:M160"/>
    <mergeCell ref="A165:M165"/>
    <mergeCell ref="A134:M134"/>
    <mergeCell ref="A135:M135"/>
    <mergeCell ref="A136:M136"/>
    <mergeCell ref="A137:M137"/>
    <mergeCell ref="A138:M138"/>
    <mergeCell ref="A139:M139"/>
    <mergeCell ref="A140:M140"/>
    <mergeCell ref="A141:M141"/>
    <mergeCell ref="A142:M142"/>
    <mergeCell ref="A125:M125"/>
    <mergeCell ref="A126:M126"/>
    <mergeCell ref="A127:M127"/>
    <mergeCell ref="A128:M128"/>
    <mergeCell ref="A129:M129"/>
    <mergeCell ref="A131:M131"/>
    <mergeCell ref="A130:M130"/>
    <mergeCell ref="A132:M132"/>
    <mergeCell ref="A133:M133"/>
    <mergeCell ref="A116:M116"/>
    <mergeCell ref="A117:M117"/>
    <mergeCell ref="A118:M118"/>
    <mergeCell ref="A120:M120"/>
    <mergeCell ref="A121:M121"/>
    <mergeCell ref="A122:M122"/>
    <mergeCell ref="A124:M124"/>
    <mergeCell ref="A119:M119"/>
    <mergeCell ref="A123:M123"/>
    <mergeCell ref="A108:M108"/>
    <mergeCell ref="A109:M109"/>
    <mergeCell ref="A110:M110"/>
    <mergeCell ref="A111:M111"/>
    <mergeCell ref="A112:M112"/>
    <mergeCell ref="A113:M113"/>
    <mergeCell ref="A115:M115"/>
    <mergeCell ref="A95:M95"/>
    <mergeCell ref="A97:M97"/>
    <mergeCell ref="A96:M96"/>
    <mergeCell ref="A98:M98"/>
    <mergeCell ref="A99:M99"/>
    <mergeCell ref="A100:M100"/>
    <mergeCell ref="A104:M104"/>
    <mergeCell ref="A105:M105"/>
    <mergeCell ref="A106:M106"/>
    <mergeCell ref="A101:M101"/>
    <mergeCell ref="A103:M103"/>
    <mergeCell ref="A102:M102"/>
    <mergeCell ref="A62:M62"/>
    <mergeCell ref="A63:M63"/>
    <mergeCell ref="A64:M64"/>
    <mergeCell ref="A65:M65"/>
    <mergeCell ref="A66:M66"/>
    <mergeCell ref="A67:M67"/>
    <mergeCell ref="A68:M68"/>
    <mergeCell ref="A70:M70"/>
    <mergeCell ref="A77:M77"/>
    <mergeCell ref="A52:M52"/>
    <mergeCell ref="A51:M51"/>
    <mergeCell ref="A78:M78"/>
    <mergeCell ref="A55:M55"/>
    <mergeCell ref="A2:M2"/>
    <mergeCell ref="A3:M3"/>
    <mergeCell ref="A4:M4"/>
    <mergeCell ref="A5:M5"/>
    <mergeCell ref="A6:M6"/>
    <mergeCell ref="A7:M7"/>
    <mergeCell ref="A8:M8"/>
    <mergeCell ref="A9:M9"/>
    <mergeCell ref="A10:M10"/>
    <mergeCell ref="A11:M11"/>
    <mergeCell ref="A12:M12"/>
    <mergeCell ref="A58:M58"/>
    <mergeCell ref="A59:M59"/>
    <mergeCell ref="A60:M60"/>
    <mergeCell ref="A61:M61"/>
    <mergeCell ref="A76:M76"/>
    <mergeCell ref="A71:M71"/>
    <mergeCell ref="A72:M72"/>
    <mergeCell ref="A73:M73"/>
    <mergeCell ref="A74:M74"/>
    <mergeCell ref="A49:M49"/>
    <mergeCell ref="A50:M50"/>
    <mergeCell ref="A46:M46"/>
    <mergeCell ref="A47:M47"/>
    <mergeCell ref="A22:M22"/>
    <mergeCell ref="A80:M80"/>
    <mergeCell ref="A13:M13"/>
    <mergeCell ref="A14:M14"/>
    <mergeCell ref="A15:M15"/>
    <mergeCell ref="A18:M18"/>
    <mergeCell ref="A19:M19"/>
    <mergeCell ref="A20:M20"/>
    <mergeCell ref="A44:M44"/>
    <mergeCell ref="A45:M45"/>
    <mergeCell ref="A57:M57"/>
    <mergeCell ref="A48:M48"/>
    <mergeCell ref="A53:M53"/>
    <mergeCell ref="A54:M54"/>
    <mergeCell ref="A56:M56"/>
    <mergeCell ref="A69:M69"/>
    <mergeCell ref="A39:M39"/>
    <mergeCell ref="A41:M41"/>
    <mergeCell ref="A40:M40"/>
    <mergeCell ref="A23:M23"/>
    <mergeCell ref="A21:M21"/>
    <mergeCell ref="A24:M24"/>
    <mergeCell ref="C25:D25"/>
    <mergeCell ref="E25:F25"/>
    <mergeCell ref="G25:H25"/>
    <mergeCell ref="A43:M43"/>
    <mergeCell ref="I25:J25"/>
    <mergeCell ref="K25:L25"/>
    <mergeCell ref="A34:M34"/>
    <mergeCell ref="A35:M35"/>
    <mergeCell ref="A36:M36"/>
    <mergeCell ref="A37:M37"/>
    <mergeCell ref="A38:M38"/>
    <mergeCell ref="A42:M42"/>
    <mergeCell ref="A81:M81"/>
    <mergeCell ref="A82:M82"/>
    <mergeCell ref="A216:M216"/>
    <mergeCell ref="A217:M217"/>
    <mergeCell ref="A207:M207"/>
    <mergeCell ref="A209:M209"/>
    <mergeCell ref="A190:M190"/>
    <mergeCell ref="A191:M191"/>
    <mergeCell ref="A75:M75"/>
    <mergeCell ref="A83:M83"/>
    <mergeCell ref="A79:M79"/>
    <mergeCell ref="A84:M84"/>
    <mergeCell ref="A93:M93"/>
    <mergeCell ref="A92:M92"/>
    <mergeCell ref="A114:M114"/>
    <mergeCell ref="A85:M85"/>
    <mergeCell ref="A87:M87"/>
    <mergeCell ref="A88:M88"/>
    <mergeCell ref="A89:M89"/>
    <mergeCell ref="A91:M91"/>
    <mergeCell ref="A90:M90"/>
    <mergeCell ref="A86:M86"/>
    <mergeCell ref="A94:M94"/>
    <mergeCell ref="A107:M107"/>
  </mergeCells>
  <phoneticPr fontId="6" type="noConversion"/>
  <printOptions horizontalCentered="1"/>
  <pageMargins left="0.39370078740157483" right="0.19685039370078741" top="0.59055118110236227" bottom="0.59055118110236227" header="0.31496062992125984" footer="0.39370078740157483"/>
  <pageSetup paperSize="9" orientation="portrait" useFirstPageNumber="1" r:id="rId1"/>
  <headerFooter alignWithMargins="0">
    <oddHeader>&amp;R&amp;"標楷體,粗斜體"第&amp;"Times New Roman,粗斜體"&amp;P&amp;"標楷體,粗斜體"頁，共&amp;"Times New Roman,粗斜體"42&amp;"標楷體,粗斜體"頁</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0"/>
  <sheetViews>
    <sheetView zoomScaleNormal="100" workbookViewId="0">
      <selection activeCell="F19" sqref="F19"/>
    </sheetView>
  </sheetViews>
  <sheetFormatPr defaultColWidth="8" defaultRowHeight="15" customHeight="1"/>
  <cols>
    <col min="1" max="1" width="12.625" style="160" customWidth="1"/>
    <col min="2" max="2" width="22" style="139" customWidth="1"/>
    <col min="3" max="3" width="8" style="143" customWidth="1"/>
    <col min="4" max="6" width="12.625" style="151" customWidth="1"/>
    <col min="7" max="7" width="8.625" style="151" customWidth="1"/>
    <col min="8" max="8" width="0.375" style="84" customWidth="1"/>
    <col min="9" max="9" width="13.25" style="84" customWidth="1"/>
    <col min="10" max="10" width="15.25" style="84" customWidth="1"/>
    <col min="11" max="16384" width="8" style="84"/>
  </cols>
  <sheetData>
    <row r="1" spans="1:24" ht="15" customHeight="1">
      <c r="A1" s="150" t="s">
        <v>379</v>
      </c>
    </row>
    <row r="2" spans="1:24" s="89" customFormat="1" ht="21" customHeight="1">
      <c r="A2" s="830" t="s">
        <v>384</v>
      </c>
      <c r="B2" s="830"/>
      <c r="C2" s="830"/>
      <c r="D2" s="830"/>
      <c r="E2" s="830"/>
      <c r="F2" s="830"/>
      <c r="G2" s="830"/>
      <c r="H2" s="87"/>
      <c r="I2" s="87"/>
      <c r="J2" s="87"/>
      <c r="K2" s="87"/>
      <c r="L2" s="37"/>
      <c r="M2" s="88"/>
      <c r="N2" s="88"/>
      <c r="O2" s="88"/>
      <c r="P2" s="88"/>
      <c r="Q2" s="88"/>
      <c r="R2" s="88"/>
      <c r="S2" s="88"/>
    </row>
    <row r="3" spans="1:24" s="89" customFormat="1" ht="21" customHeight="1">
      <c r="A3" s="833" t="s">
        <v>25</v>
      </c>
      <c r="B3" s="833"/>
      <c r="C3" s="833"/>
      <c r="D3" s="833"/>
      <c r="E3" s="833"/>
      <c r="F3" s="833"/>
      <c r="G3" s="833"/>
      <c r="H3" s="90"/>
      <c r="I3" s="90"/>
      <c r="J3" s="90"/>
      <c r="K3" s="90"/>
      <c r="L3" s="91"/>
      <c r="M3" s="88"/>
      <c r="N3" s="88"/>
      <c r="O3" s="88"/>
      <c r="P3" s="88"/>
      <c r="Q3" s="88"/>
      <c r="R3" s="88"/>
      <c r="S3" s="92"/>
      <c r="T3" s="73"/>
      <c r="U3" s="73"/>
      <c r="V3" s="73"/>
      <c r="W3" s="73"/>
      <c r="X3" s="73"/>
    </row>
    <row r="4" spans="1:24" s="89" customFormat="1" ht="21" customHeight="1">
      <c r="A4" s="832" t="s">
        <v>1012</v>
      </c>
      <c r="B4" s="832"/>
      <c r="C4" s="832"/>
      <c r="D4" s="832"/>
      <c r="E4" s="832"/>
      <c r="F4" s="832"/>
      <c r="G4" s="832"/>
      <c r="H4" s="34"/>
      <c r="I4" s="38"/>
      <c r="J4" s="65"/>
      <c r="K4" s="65"/>
      <c r="L4" s="39"/>
      <c r="M4" s="88"/>
      <c r="N4" s="88"/>
      <c r="O4" s="88"/>
      <c r="P4" s="88"/>
      <c r="Q4" s="88"/>
      <c r="R4" s="88"/>
      <c r="S4" s="92"/>
      <c r="T4" s="73"/>
      <c r="U4" s="73"/>
      <c r="V4" s="73"/>
      <c r="W4" s="73"/>
      <c r="X4" s="73"/>
    </row>
    <row r="5" spans="1:24" s="89" customFormat="1" ht="21" customHeight="1">
      <c r="A5" s="152"/>
      <c r="B5" s="140"/>
      <c r="C5" s="144"/>
      <c r="D5" s="144"/>
      <c r="E5" s="153"/>
      <c r="F5" s="831" t="s">
        <v>105</v>
      </c>
      <c r="G5" s="831"/>
      <c r="H5" s="34"/>
      <c r="I5" s="38"/>
      <c r="J5" s="65"/>
      <c r="K5" s="65"/>
      <c r="L5" s="39"/>
      <c r="M5" s="88"/>
      <c r="N5" s="88"/>
      <c r="O5" s="88"/>
      <c r="P5" s="88"/>
      <c r="Q5" s="88"/>
      <c r="R5" s="88"/>
      <c r="S5" s="92"/>
      <c r="T5" s="73"/>
      <c r="U5" s="73"/>
      <c r="V5" s="73"/>
      <c r="W5" s="73"/>
      <c r="X5" s="73"/>
    </row>
    <row r="6" spans="1:24" s="82" customFormat="1" ht="15" customHeight="1">
      <c r="A6" s="840" t="s">
        <v>383</v>
      </c>
      <c r="B6" s="839" t="s">
        <v>102</v>
      </c>
      <c r="C6" s="839"/>
      <c r="D6" s="835" t="s">
        <v>191</v>
      </c>
      <c r="E6" s="837" t="s">
        <v>382</v>
      </c>
      <c r="F6" s="839" t="s">
        <v>98</v>
      </c>
      <c r="G6" s="839"/>
    </row>
    <row r="7" spans="1:24" s="83" customFormat="1" ht="15" customHeight="1">
      <c r="A7" s="841"/>
      <c r="B7" s="464" t="s">
        <v>103</v>
      </c>
      <c r="C7" s="464" t="s">
        <v>100</v>
      </c>
      <c r="D7" s="836"/>
      <c r="E7" s="838"/>
      <c r="F7" s="465" t="s">
        <v>15</v>
      </c>
      <c r="G7" s="465" t="s">
        <v>104</v>
      </c>
    </row>
    <row r="8" spans="1:24" ht="15.6" customHeight="1">
      <c r="A8" s="154">
        <v>218687034</v>
      </c>
      <c r="B8" s="466" t="s">
        <v>380</v>
      </c>
      <c r="C8" s="145" t="s">
        <v>672</v>
      </c>
      <c r="D8" s="154">
        <v>219638681</v>
      </c>
      <c r="E8" s="154">
        <v>223869420</v>
      </c>
      <c r="F8" s="154">
        <f t="shared" ref="F8:F57" si="0">D8-E8</f>
        <v>-4230739</v>
      </c>
      <c r="G8" s="154">
        <f t="shared" ref="G8:G49" si="1">F8/E8*100</f>
        <v>-1.8898244342617228</v>
      </c>
      <c r="I8" s="671"/>
      <c r="J8" s="672"/>
    </row>
    <row r="9" spans="1:24" ht="15.6" customHeight="1">
      <c r="A9" s="155">
        <v>189111283</v>
      </c>
      <c r="B9" s="467" t="s">
        <v>718</v>
      </c>
      <c r="C9" s="146" t="s">
        <v>113</v>
      </c>
      <c r="D9" s="155">
        <v>189414087</v>
      </c>
      <c r="E9" s="155">
        <v>192570420</v>
      </c>
      <c r="F9" s="155">
        <f t="shared" si="0"/>
        <v>-3156333</v>
      </c>
      <c r="G9" s="155">
        <f t="shared" si="1"/>
        <v>-1.6390539107719659</v>
      </c>
      <c r="I9" s="671"/>
      <c r="J9" s="672"/>
    </row>
    <row r="10" spans="1:24" ht="15.6" customHeight="1">
      <c r="A10" s="155">
        <v>189111283</v>
      </c>
      <c r="B10" s="468" t="s">
        <v>719</v>
      </c>
      <c r="C10" s="147" t="s">
        <v>1050</v>
      </c>
      <c r="D10" s="155">
        <v>189414087</v>
      </c>
      <c r="E10" s="155">
        <v>192570420</v>
      </c>
      <c r="F10" s="155">
        <f t="shared" si="0"/>
        <v>-3156333</v>
      </c>
      <c r="G10" s="155">
        <f t="shared" si="1"/>
        <v>-1.6390539107719659</v>
      </c>
      <c r="I10" s="671"/>
      <c r="J10" s="672"/>
    </row>
    <row r="11" spans="1:24" ht="15.6" customHeight="1">
      <c r="A11" s="155">
        <v>20156797</v>
      </c>
      <c r="B11" s="467" t="s">
        <v>721</v>
      </c>
      <c r="C11" s="146" t="s">
        <v>722</v>
      </c>
      <c r="D11" s="155">
        <v>19103095</v>
      </c>
      <c r="E11" s="155">
        <v>18040000</v>
      </c>
      <c r="F11" s="155">
        <f t="shared" si="0"/>
        <v>1063095</v>
      </c>
      <c r="G11" s="155">
        <f t="shared" si="1"/>
        <v>5.8929878048780484</v>
      </c>
      <c r="I11" s="671"/>
      <c r="J11" s="672"/>
    </row>
    <row r="12" spans="1:24" ht="15.6" customHeight="1">
      <c r="A12" s="155">
        <v>20156797</v>
      </c>
      <c r="B12" s="468" t="s">
        <v>723</v>
      </c>
      <c r="C12" s="147" t="s">
        <v>1051</v>
      </c>
      <c r="D12" s="155">
        <v>19103095</v>
      </c>
      <c r="E12" s="155">
        <v>18040000</v>
      </c>
      <c r="F12" s="155">
        <f t="shared" si="0"/>
        <v>1063095</v>
      </c>
      <c r="G12" s="155">
        <f t="shared" si="1"/>
        <v>5.8929878048780484</v>
      </c>
      <c r="I12" s="671"/>
      <c r="J12" s="672"/>
    </row>
    <row r="13" spans="1:24" ht="15.6" customHeight="1">
      <c r="A13" s="155">
        <v>9418954</v>
      </c>
      <c r="B13" s="467" t="s">
        <v>724</v>
      </c>
      <c r="C13" s="146" t="s">
        <v>725</v>
      </c>
      <c r="D13" s="155">
        <v>10998709</v>
      </c>
      <c r="E13" s="155">
        <v>13259000</v>
      </c>
      <c r="F13" s="155">
        <f t="shared" si="0"/>
        <v>-2260291</v>
      </c>
      <c r="G13" s="155">
        <f t="shared" si="1"/>
        <v>-17.047220755713099</v>
      </c>
      <c r="I13" s="671"/>
      <c r="J13" s="672"/>
    </row>
    <row r="14" spans="1:24" ht="15.6" customHeight="1">
      <c r="A14" s="155">
        <v>2926322</v>
      </c>
      <c r="B14" s="468" t="s">
        <v>726</v>
      </c>
      <c r="C14" s="147" t="s">
        <v>727</v>
      </c>
      <c r="D14" s="155">
        <v>3569455</v>
      </c>
      <c r="E14" s="155">
        <v>3005000</v>
      </c>
      <c r="F14" s="155">
        <f t="shared" si="0"/>
        <v>564455</v>
      </c>
      <c r="G14" s="155">
        <f t="shared" si="1"/>
        <v>18.783860232945091</v>
      </c>
      <c r="I14" s="671"/>
      <c r="J14" s="672"/>
    </row>
    <row r="15" spans="1:24" ht="15.6" customHeight="1">
      <c r="A15" s="155">
        <v>5709045</v>
      </c>
      <c r="B15" s="468" t="s">
        <v>728</v>
      </c>
      <c r="C15" s="147" t="s">
        <v>703</v>
      </c>
      <c r="D15" s="155">
        <v>6684963</v>
      </c>
      <c r="E15" s="155">
        <v>9635000</v>
      </c>
      <c r="F15" s="155">
        <f t="shared" si="0"/>
        <v>-2950037</v>
      </c>
      <c r="G15" s="155">
        <f t="shared" si="1"/>
        <v>-30.617924234561496</v>
      </c>
      <c r="I15" s="671"/>
      <c r="J15" s="672"/>
    </row>
    <row r="16" spans="1:24" ht="15.6" customHeight="1">
      <c r="A16" s="155">
        <v>783587</v>
      </c>
      <c r="B16" s="468" t="s">
        <v>729</v>
      </c>
      <c r="C16" s="147" t="s">
        <v>730</v>
      </c>
      <c r="D16" s="155">
        <v>744291</v>
      </c>
      <c r="E16" s="155">
        <v>619000</v>
      </c>
      <c r="F16" s="155">
        <f t="shared" si="0"/>
        <v>125291</v>
      </c>
      <c r="G16" s="155">
        <f t="shared" si="1"/>
        <v>20.240872374798062</v>
      </c>
      <c r="I16" s="671"/>
      <c r="J16" s="672"/>
    </row>
    <row r="17" spans="1:10" ht="15.6" customHeight="1">
      <c r="A17" s="155">
        <v>0</v>
      </c>
      <c r="B17" s="468" t="s">
        <v>1013</v>
      </c>
      <c r="C17" s="147" t="s">
        <v>1015</v>
      </c>
      <c r="D17" s="155">
        <v>122790</v>
      </c>
      <c r="E17" s="155">
        <v>0</v>
      </c>
      <c r="F17" s="155">
        <f t="shared" ref="F17:F18" si="2">D17-E17</f>
        <v>122790</v>
      </c>
      <c r="G17" s="155" t="e">
        <f t="shared" ref="G17:G18" si="3">F17/E17*100</f>
        <v>#DIV/0!</v>
      </c>
      <c r="I17" s="671"/>
      <c r="J17" s="672"/>
    </row>
    <row r="18" spans="1:10" ht="15.6" customHeight="1">
      <c r="A18" s="155">
        <v>0</v>
      </c>
      <c r="B18" s="468" t="s">
        <v>1014</v>
      </c>
      <c r="C18" s="147" t="s">
        <v>1016</v>
      </c>
      <c r="D18" s="155">
        <v>122790</v>
      </c>
      <c r="E18" s="155">
        <v>0</v>
      </c>
      <c r="F18" s="155">
        <f t="shared" si="2"/>
        <v>122790</v>
      </c>
      <c r="G18" s="155" t="e">
        <f t="shared" si="3"/>
        <v>#DIV/0!</v>
      </c>
      <c r="I18" s="671"/>
      <c r="J18" s="672"/>
    </row>
    <row r="19" spans="1:10" ht="15.6" customHeight="1">
      <c r="A19" s="155">
        <v>293700673</v>
      </c>
      <c r="B19" s="467" t="s">
        <v>381</v>
      </c>
      <c r="C19" s="146" t="s">
        <v>676</v>
      </c>
      <c r="D19" s="155">
        <v>302329590</v>
      </c>
      <c r="E19" s="155">
        <v>317130479</v>
      </c>
      <c r="F19" s="155">
        <f t="shared" si="0"/>
        <v>-14800889</v>
      </c>
      <c r="G19" s="155">
        <f t="shared" si="1"/>
        <v>-4.6671291408732749</v>
      </c>
      <c r="I19" s="671"/>
      <c r="J19" s="672"/>
    </row>
    <row r="20" spans="1:10" ht="15.6" customHeight="1">
      <c r="A20" s="155">
        <v>276179786</v>
      </c>
      <c r="B20" s="467" t="s">
        <v>731</v>
      </c>
      <c r="C20" s="146" t="s">
        <v>696</v>
      </c>
      <c r="D20" s="155">
        <v>285138601</v>
      </c>
      <c r="E20" s="155">
        <v>301332722</v>
      </c>
      <c r="F20" s="155">
        <f t="shared" si="0"/>
        <v>-16194121</v>
      </c>
      <c r="G20" s="155">
        <f t="shared" si="1"/>
        <v>-5.374166102013973</v>
      </c>
      <c r="I20" s="671"/>
      <c r="J20" s="672"/>
    </row>
    <row r="21" spans="1:10" ht="15.6" customHeight="1">
      <c r="A21" s="155">
        <v>35704739</v>
      </c>
      <c r="B21" s="468" t="s">
        <v>262</v>
      </c>
      <c r="C21" s="147" t="s">
        <v>386</v>
      </c>
      <c r="D21" s="155">
        <v>29949508</v>
      </c>
      <c r="E21" s="155">
        <v>39459803</v>
      </c>
      <c r="F21" s="155">
        <f t="shared" si="0"/>
        <v>-9510295</v>
      </c>
      <c r="G21" s="155">
        <f t="shared" si="1"/>
        <v>-24.101222705039859</v>
      </c>
      <c r="I21" s="671"/>
      <c r="J21" s="672"/>
    </row>
    <row r="22" spans="1:10" ht="15.6" customHeight="1">
      <c r="A22" s="155">
        <v>58724871</v>
      </c>
      <c r="B22" s="468" t="s">
        <v>269</v>
      </c>
      <c r="C22" s="147" t="s">
        <v>387</v>
      </c>
      <c r="D22" s="155">
        <v>58540743</v>
      </c>
      <c r="E22" s="155">
        <v>67162072</v>
      </c>
      <c r="F22" s="155">
        <f t="shared" si="0"/>
        <v>-8621329</v>
      </c>
      <c r="G22" s="155">
        <f t="shared" si="1"/>
        <v>-12.836603671191085</v>
      </c>
      <c r="I22" s="671"/>
      <c r="J22" s="672"/>
    </row>
    <row r="23" spans="1:10" ht="15.6" customHeight="1">
      <c r="A23" s="155">
        <v>181750176</v>
      </c>
      <c r="B23" s="468" t="s">
        <v>270</v>
      </c>
      <c r="C23" s="147" t="s">
        <v>388</v>
      </c>
      <c r="D23" s="155">
        <v>196648350</v>
      </c>
      <c r="E23" s="155">
        <v>194710847</v>
      </c>
      <c r="F23" s="155">
        <f t="shared" si="0"/>
        <v>1937503</v>
      </c>
      <c r="G23" s="155">
        <f t="shared" si="1"/>
        <v>0.99506680282686055</v>
      </c>
      <c r="I23" s="715"/>
      <c r="J23" s="672"/>
    </row>
    <row r="24" spans="1:10" ht="15.6" customHeight="1">
      <c r="A24" s="155">
        <v>17487908</v>
      </c>
      <c r="B24" s="467" t="s">
        <v>732</v>
      </c>
      <c r="C24" s="146" t="s">
        <v>733</v>
      </c>
      <c r="D24" s="155">
        <v>17173857</v>
      </c>
      <c r="E24" s="155">
        <v>15779726</v>
      </c>
      <c r="F24" s="155">
        <f t="shared" si="0"/>
        <v>1394131</v>
      </c>
      <c r="G24" s="155">
        <f t="shared" si="1"/>
        <v>8.8349506195481471</v>
      </c>
      <c r="I24" s="671"/>
      <c r="J24" s="672"/>
    </row>
    <row r="25" spans="1:10" ht="15.6" customHeight="1">
      <c r="A25" s="155">
        <v>17487908</v>
      </c>
      <c r="B25" s="468" t="s">
        <v>273</v>
      </c>
      <c r="C25" s="147" t="s">
        <v>197</v>
      </c>
      <c r="D25" s="155">
        <v>17173857</v>
      </c>
      <c r="E25" s="155">
        <v>15779726</v>
      </c>
      <c r="F25" s="155">
        <f t="shared" si="0"/>
        <v>1394131</v>
      </c>
      <c r="G25" s="155">
        <f t="shared" si="1"/>
        <v>8.8349506195481471</v>
      </c>
      <c r="I25" s="671"/>
      <c r="J25" s="672"/>
    </row>
    <row r="26" spans="1:10" ht="15.6" customHeight="1">
      <c r="A26" s="155">
        <v>32979</v>
      </c>
      <c r="B26" s="467" t="s">
        <v>734</v>
      </c>
      <c r="C26" s="146" t="s">
        <v>735</v>
      </c>
      <c r="D26" s="155">
        <v>17132</v>
      </c>
      <c r="E26" s="155">
        <v>18031</v>
      </c>
      <c r="F26" s="155">
        <f t="shared" si="0"/>
        <v>-899</v>
      </c>
      <c r="G26" s="155">
        <f t="shared" si="1"/>
        <v>-4.98585768953469</v>
      </c>
      <c r="I26" s="671"/>
      <c r="J26" s="672"/>
    </row>
    <row r="27" spans="1:10" ht="15.6" customHeight="1">
      <c r="A27" s="155">
        <v>32979</v>
      </c>
      <c r="B27" s="468" t="s">
        <v>736</v>
      </c>
      <c r="C27" s="147" t="s">
        <v>737</v>
      </c>
      <c r="D27" s="155">
        <v>17132</v>
      </c>
      <c r="E27" s="155">
        <v>18031</v>
      </c>
      <c r="F27" s="155">
        <f t="shared" si="0"/>
        <v>-899</v>
      </c>
      <c r="G27" s="155">
        <f t="shared" si="1"/>
        <v>-4.98585768953469</v>
      </c>
      <c r="I27" s="671"/>
      <c r="J27" s="672"/>
    </row>
    <row r="28" spans="1:10" ht="15.6" customHeight="1">
      <c r="A28" s="155">
        <v>-75013639</v>
      </c>
      <c r="B28" s="467" t="s">
        <v>738</v>
      </c>
      <c r="C28" s="146" t="s">
        <v>739</v>
      </c>
      <c r="D28" s="155">
        <v>-82690909</v>
      </c>
      <c r="E28" s="155">
        <v>-93261059</v>
      </c>
      <c r="F28" s="155">
        <f t="shared" si="0"/>
        <v>10570150</v>
      </c>
      <c r="G28" s="155">
        <f t="shared" si="1"/>
        <v>-11.33393735106525</v>
      </c>
      <c r="I28" s="671"/>
      <c r="J28" s="672"/>
    </row>
    <row r="29" spans="1:10" ht="15.6" customHeight="1">
      <c r="A29" s="155">
        <v>67508479</v>
      </c>
      <c r="B29" s="467" t="s">
        <v>657</v>
      </c>
      <c r="C29" s="146" t="s">
        <v>677</v>
      </c>
      <c r="D29" s="155">
        <v>66601952</v>
      </c>
      <c r="E29" s="155">
        <v>71030163</v>
      </c>
      <c r="F29" s="155">
        <f t="shared" si="0"/>
        <v>-4428211</v>
      </c>
      <c r="G29" s="155">
        <f t="shared" si="1"/>
        <v>-6.2342683910214314</v>
      </c>
      <c r="I29" s="671"/>
      <c r="J29" s="672"/>
    </row>
    <row r="30" spans="1:10" ht="15.6" customHeight="1">
      <c r="A30" s="155">
        <v>36404499</v>
      </c>
      <c r="B30" s="467" t="s">
        <v>740</v>
      </c>
      <c r="C30" s="146" t="s">
        <v>741</v>
      </c>
      <c r="D30" s="155">
        <v>34057759</v>
      </c>
      <c r="E30" s="155">
        <v>38429334</v>
      </c>
      <c r="F30" s="155">
        <f t="shared" si="0"/>
        <v>-4371575</v>
      </c>
      <c r="G30" s="155">
        <f t="shared" si="1"/>
        <v>-11.375619988626397</v>
      </c>
      <c r="I30" s="671"/>
      <c r="J30" s="672"/>
    </row>
    <row r="31" spans="1:10" ht="15.6" customHeight="1">
      <c r="A31" s="155">
        <v>36404499</v>
      </c>
      <c r="B31" s="468" t="s">
        <v>280</v>
      </c>
      <c r="C31" s="147" t="s">
        <v>704</v>
      </c>
      <c r="D31" s="155">
        <v>34057759</v>
      </c>
      <c r="E31" s="155">
        <v>38429334</v>
      </c>
      <c r="F31" s="155">
        <f t="shared" si="0"/>
        <v>-4371575</v>
      </c>
      <c r="G31" s="155">
        <f t="shared" si="1"/>
        <v>-11.375619988626397</v>
      </c>
      <c r="I31" s="671"/>
      <c r="J31" s="672"/>
    </row>
    <row r="32" spans="1:10" ht="15.6" customHeight="1">
      <c r="A32" s="155">
        <v>30358220</v>
      </c>
      <c r="B32" s="467" t="s">
        <v>742</v>
      </c>
      <c r="C32" s="146" t="s">
        <v>743</v>
      </c>
      <c r="D32" s="155">
        <v>31670855</v>
      </c>
      <c r="E32" s="155">
        <v>31672982</v>
      </c>
      <c r="F32" s="155">
        <f t="shared" si="0"/>
        <v>-2127</v>
      </c>
      <c r="G32" s="155">
        <f t="shared" si="1"/>
        <v>-6.7155028219319547E-3</v>
      </c>
      <c r="I32" s="671"/>
      <c r="J32" s="672"/>
    </row>
    <row r="33" spans="1:10" ht="15.6" customHeight="1">
      <c r="A33" s="155">
        <v>30358220</v>
      </c>
      <c r="B33" s="468" t="s">
        <v>283</v>
      </c>
      <c r="C33" s="147" t="s">
        <v>705</v>
      </c>
      <c r="D33" s="155">
        <v>31670855</v>
      </c>
      <c r="E33" s="155">
        <v>31672982</v>
      </c>
      <c r="F33" s="155">
        <f t="shared" si="0"/>
        <v>-2127</v>
      </c>
      <c r="G33" s="155">
        <f t="shared" si="1"/>
        <v>-6.7155028219319547E-3</v>
      </c>
      <c r="I33" s="671"/>
      <c r="J33" s="672"/>
    </row>
    <row r="34" spans="1:10" ht="15.6" customHeight="1">
      <c r="A34" s="155">
        <v>745760</v>
      </c>
      <c r="B34" s="467" t="s">
        <v>744</v>
      </c>
      <c r="C34" s="146" t="s">
        <v>745</v>
      </c>
      <c r="D34" s="155">
        <v>873338</v>
      </c>
      <c r="E34" s="155">
        <v>927847</v>
      </c>
      <c r="F34" s="155">
        <f t="shared" si="0"/>
        <v>-54509</v>
      </c>
      <c r="G34" s="155">
        <f t="shared" si="1"/>
        <v>-5.8747832347358999</v>
      </c>
      <c r="I34" s="671"/>
      <c r="J34" s="672"/>
    </row>
    <row r="35" spans="1:10" ht="15.6" customHeight="1">
      <c r="A35" s="155">
        <v>745760</v>
      </c>
      <c r="B35" s="468" t="s">
        <v>289</v>
      </c>
      <c r="C35" s="147" t="s">
        <v>706</v>
      </c>
      <c r="D35" s="155">
        <v>873338</v>
      </c>
      <c r="E35" s="155">
        <v>927847</v>
      </c>
      <c r="F35" s="155">
        <f t="shared" si="0"/>
        <v>-54509</v>
      </c>
      <c r="G35" s="155">
        <f t="shared" si="1"/>
        <v>-5.8747832347358999</v>
      </c>
      <c r="I35" s="671"/>
      <c r="J35" s="672"/>
    </row>
    <row r="36" spans="1:10" ht="15.6" customHeight="1">
      <c r="A36" s="155">
        <v>-142522118</v>
      </c>
      <c r="B36" s="467" t="s">
        <v>746</v>
      </c>
      <c r="C36" s="146" t="s">
        <v>685</v>
      </c>
      <c r="D36" s="155">
        <v>-149292861</v>
      </c>
      <c r="E36" s="155">
        <v>-164291222</v>
      </c>
      <c r="F36" s="155">
        <f t="shared" si="0"/>
        <v>14998361</v>
      </c>
      <c r="G36" s="155">
        <f t="shared" si="1"/>
        <v>-9.1291310743309229</v>
      </c>
      <c r="I36" s="671"/>
      <c r="J36" s="672"/>
    </row>
    <row r="37" spans="1:10" ht="15.6" customHeight="1">
      <c r="A37" s="155">
        <v>4492342</v>
      </c>
      <c r="B37" s="467" t="s">
        <v>747</v>
      </c>
      <c r="C37" s="146" t="s">
        <v>748</v>
      </c>
      <c r="D37" s="155">
        <v>5925960</v>
      </c>
      <c r="E37" s="155">
        <v>3844390</v>
      </c>
      <c r="F37" s="155">
        <f t="shared" si="0"/>
        <v>2081570</v>
      </c>
      <c r="G37" s="155">
        <f t="shared" si="1"/>
        <v>54.145651195638322</v>
      </c>
      <c r="I37" s="671"/>
      <c r="J37" s="672"/>
    </row>
    <row r="38" spans="1:10" ht="15.6" customHeight="1">
      <c r="A38" s="155">
        <v>4492342</v>
      </c>
      <c r="B38" s="467" t="s">
        <v>749</v>
      </c>
      <c r="C38" s="146" t="s">
        <v>750</v>
      </c>
      <c r="D38" s="155">
        <v>5925960</v>
      </c>
      <c r="E38" s="155">
        <v>3844390</v>
      </c>
      <c r="F38" s="155">
        <f t="shared" si="0"/>
        <v>2081570</v>
      </c>
      <c r="G38" s="155">
        <f t="shared" si="1"/>
        <v>54.145651195638322</v>
      </c>
      <c r="I38" s="671"/>
      <c r="J38" s="672"/>
    </row>
    <row r="39" spans="1:10" ht="15.6" customHeight="1">
      <c r="A39" s="155">
        <v>1482753</v>
      </c>
      <c r="B39" s="468" t="s">
        <v>751</v>
      </c>
      <c r="C39" s="147" t="s">
        <v>752</v>
      </c>
      <c r="D39" s="155">
        <v>1611579</v>
      </c>
      <c r="E39" s="155">
        <v>1384644</v>
      </c>
      <c r="F39" s="155">
        <f t="shared" si="0"/>
        <v>226935</v>
      </c>
      <c r="G39" s="155">
        <f t="shared" si="1"/>
        <v>16.389411285500099</v>
      </c>
      <c r="I39" s="671"/>
      <c r="J39" s="672"/>
    </row>
    <row r="40" spans="1:10" ht="15.6" customHeight="1">
      <c r="A40" s="155">
        <v>706931</v>
      </c>
      <c r="B40" s="468" t="s">
        <v>753</v>
      </c>
      <c r="C40" s="147" t="s">
        <v>707</v>
      </c>
      <c r="D40" s="155">
        <v>908759</v>
      </c>
      <c r="E40" s="155">
        <v>1162000</v>
      </c>
      <c r="F40" s="155">
        <f t="shared" si="0"/>
        <v>-253241</v>
      </c>
      <c r="G40" s="155">
        <f t="shared" si="1"/>
        <v>-21.793545611015492</v>
      </c>
      <c r="I40" s="671"/>
      <c r="J40" s="672"/>
    </row>
    <row r="41" spans="1:10" ht="15.6" customHeight="1">
      <c r="A41" s="155">
        <v>7088</v>
      </c>
      <c r="B41" s="468" t="s">
        <v>754</v>
      </c>
      <c r="C41" s="147" t="s">
        <v>708</v>
      </c>
      <c r="D41" s="155">
        <v>6376</v>
      </c>
      <c r="E41" s="155">
        <v>9550</v>
      </c>
      <c r="F41" s="155">
        <f t="shared" si="0"/>
        <v>-3174</v>
      </c>
      <c r="G41" s="155">
        <f t="shared" si="1"/>
        <v>-33.235602094240839</v>
      </c>
      <c r="I41" s="671"/>
      <c r="J41" s="672"/>
    </row>
    <row r="42" spans="1:10" ht="15.6" customHeight="1">
      <c r="A42" s="155">
        <v>60562</v>
      </c>
      <c r="B42" s="468" t="s">
        <v>755</v>
      </c>
      <c r="C42" s="147" t="s">
        <v>709</v>
      </c>
      <c r="D42" s="155">
        <v>72553</v>
      </c>
      <c r="E42" s="155">
        <v>89773</v>
      </c>
      <c r="F42" s="155">
        <f t="shared" si="0"/>
        <v>-17220</v>
      </c>
      <c r="G42" s="155">
        <f t="shared" si="1"/>
        <v>-19.181713878337582</v>
      </c>
      <c r="I42" s="671"/>
      <c r="J42" s="672"/>
    </row>
    <row r="43" spans="1:10" ht="15.6" customHeight="1">
      <c r="A43" s="155">
        <v>2235008</v>
      </c>
      <c r="B43" s="468" t="s">
        <v>756</v>
      </c>
      <c r="C43" s="147" t="s">
        <v>198</v>
      </c>
      <c r="D43" s="155">
        <v>3326693</v>
      </c>
      <c r="E43" s="155">
        <v>1198423</v>
      </c>
      <c r="F43" s="155">
        <f t="shared" si="0"/>
        <v>2128270</v>
      </c>
      <c r="G43" s="155">
        <f t="shared" si="1"/>
        <v>177.58921516025643</v>
      </c>
      <c r="I43" s="671"/>
      <c r="J43" s="672"/>
    </row>
    <row r="44" spans="1:10" ht="15.6" customHeight="1">
      <c r="A44" s="155">
        <v>10946752.6</v>
      </c>
      <c r="B44" s="468" t="s">
        <v>757</v>
      </c>
      <c r="C44" s="147" t="s">
        <v>758</v>
      </c>
      <c r="D44" s="155">
        <v>14256599.779999999</v>
      </c>
      <c r="E44" s="155">
        <v>9897823</v>
      </c>
      <c r="F44" s="155">
        <f t="shared" si="0"/>
        <v>4358776.7799999993</v>
      </c>
      <c r="G44" s="155">
        <f t="shared" si="1"/>
        <v>44.037732135642344</v>
      </c>
      <c r="I44" s="671"/>
      <c r="J44" s="672"/>
    </row>
    <row r="45" spans="1:10" ht="15.6" customHeight="1">
      <c r="A45" s="155">
        <v>10946752.6</v>
      </c>
      <c r="B45" s="468" t="s">
        <v>759</v>
      </c>
      <c r="C45" s="147" t="s">
        <v>760</v>
      </c>
      <c r="D45" s="155">
        <v>14256599.779999999</v>
      </c>
      <c r="E45" s="155">
        <v>9897823</v>
      </c>
      <c r="F45" s="155">
        <f t="shared" si="0"/>
        <v>4358776.7799999993</v>
      </c>
      <c r="G45" s="155">
        <f t="shared" si="1"/>
        <v>44.037732135642344</v>
      </c>
      <c r="I45" s="671"/>
      <c r="J45" s="672"/>
    </row>
    <row r="46" spans="1:10" ht="15.6" customHeight="1">
      <c r="A46" s="155">
        <v>538008</v>
      </c>
      <c r="B46" s="468" t="s">
        <v>761</v>
      </c>
      <c r="C46" s="147" t="s">
        <v>710</v>
      </c>
      <c r="D46" s="155">
        <v>549549</v>
      </c>
      <c r="E46" s="155">
        <v>565693</v>
      </c>
      <c r="F46" s="155">
        <f t="shared" si="0"/>
        <v>-16144</v>
      </c>
      <c r="G46" s="155">
        <f t="shared" si="1"/>
        <v>-2.8538447532495543</v>
      </c>
      <c r="H46" s="115"/>
      <c r="I46" s="671"/>
      <c r="J46" s="672"/>
    </row>
    <row r="47" spans="1:10" ht="15.6" customHeight="1">
      <c r="A47" s="155">
        <v>77824</v>
      </c>
      <c r="B47" s="467" t="s">
        <v>762</v>
      </c>
      <c r="C47" s="146" t="s">
        <v>711</v>
      </c>
      <c r="D47" s="155">
        <v>81862</v>
      </c>
      <c r="E47" s="155">
        <v>8000</v>
      </c>
      <c r="F47" s="155">
        <f t="shared" si="0"/>
        <v>73862</v>
      </c>
      <c r="G47" s="155">
        <f t="shared" si="1"/>
        <v>923.27499999999998</v>
      </c>
      <c r="I47" s="671"/>
      <c r="J47" s="672"/>
    </row>
    <row r="48" spans="1:10" ht="15.6" customHeight="1">
      <c r="A48" s="155">
        <v>0</v>
      </c>
      <c r="B48" s="468" t="s">
        <v>1076</v>
      </c>
      <c r="C48" s="146" t="s">
        <v>1077</v>
      </c>
      <c r="D48" s="155">
        <v>72168</v>
      </c>
      <c r="E48" s="155">
        <v>0</v>
      </c>
      <c r="F48" s="155">
        <f t="shared" si="0"/>
        <v>72168</v>
      </c>
      <c r="G48" s="155" t="e">
        <f t="shared" si="1"/>
        <v>#DIV/0!</v>
      </c>
      <c r="I48" s="671"/>
      <c r="J48" s="672"/>
    </row>
    <row r="49" spans="1:10" ht="15.6" customHeight="1">
      <c r="A49" s="620">
        <v>7671559.5999999996</v>
      </c>
      <c r="B49" s="621" t="s">
        <v>763</v>
      </c>
      <c r="C49" s="622" t="s">
        <v>764</v>
      </c>
      <c r="D49" s="620">
        <v>11380834.779999999</v>
      </c>
      <c r="E49" s="620">
        <v>7010714</v>
      </c>
      <c r="F49" s="620">
        <f t="shared" si="0"/>
        <v>4370120.7799999993</v>
      </c>
      <c r="G49" s="620">
        <f t="shared" si="1"/>
        <v>62.334888857254754</v>
      </c>
      <c r="I49" s="671"/>
      <c r="J49" s="672"/>
    </row>
    <row r="50" spans="1:10" ht="15.6" customHeight="1">
      <c r="A50" s="155">
        <v>2659361</v>
      </c>
      <c r="B50" s="467" t="s">
        <v>765</v>
      </c>
      <c r="C50" s="146" t="s">
        <v>199</v>
      </c>
      <c r="D50" s="155">
        <v>2172186</v>
      </c>
      <c r="E50" s="155">
        <v>2313416</v>
      </c>
      <c r="F50" s="155">
        <f t="shared" si="0"/>
        <v>-141230</v>
      </c>
      <c r="G50" s="155">
        <f t="shared" ref="G50:G55" si="4">F50/E50*100</f>
        <v>-6.1048250725334308</v>
      </c>
      <c r="I50" s="671"/>
      <c r="J50" s="672"/>
    </row>
    <row r="51" spans="1:10" ht="15.6" customHeight="1">
      <c r="A51" s="155">
        <v>-6454410.5999999996</v>
      </c>
      <c r="B51" s="468" t="s">
        <v>766</v>
      </c>
      <c r="C51" s="147" t="s">
        <v>767</v>
      </c>
      <c r="D51" s="155">
        <v>-8330639.7799999993</v>
      </c>
      <c r="E51" s="155">
        <v>-6053433</v>
      </c>
      <c r="F51" s="155">
        <f t="shared" si="0"/>
        <v>-2277206.7799999993</v>
      </c>
      <c r="G51" s="155">
        <f t="shared" si="4"/>
        <v>37.618435357259251</v>
      </c>
      <c r="I51" s="671"/>
      <c r="J51" s="672"/>
    </row>
    <row r="52" spans="1:10" ht="15.6" customHeight="1">
      <c r="A52" s="155">
        <v>-148976528.59999999</v>
      </c>
      <c r="B52" s="468" t="s">
        <v>768</v>
      </c>
      <c r="C52" s="147" t="s">
        <v>686</v>
      </c>
      <c r="D52" s="155">
        <v>-157623500.78</v>
      </c>
      <c r="E52" s="155">
        <v>-170344655</v>
      </c>
      <c r="F52" s="155">
        <f t="shared" si="0"/>
        <v>12721154.219999999</v>
      </c>
      <c r="G52" s="155">
        <f t="shared" si="4"/>
        <v>-7.4678916224286578</v>
      </c>
      <c r="I52" s="671"/>
      <c r="J52" s="672"/>
    </row>
    <row r="53" spans="1:10" ht="15.6" customHeight="1">
      <c r="A53" s="155">
        <v>-148976528.59999999</v>
      </c>
      <c r="B53" s="467" t="s">
        <v>864</v>
      </c>
      <c r="C53" s="146" t="s">
        <v>869</v>
      </c>
      <c r="D53" s="155">
        <v>-157623500.78</v>
      </c>
      <c r="E53" s="155">
        <v>-170344655</v>
      </c>
      <c r="F53" s="155">
        <f t="shared" si="0"/>
        <v>12721154.219999999</v>
      </c>
      <c r="G53" s="155">
        <f t="shared" si="4"/>
        <v>-7.4678916224286578</v>
      </c>
      <c r="I53" s="671"/>
      <c r="J53" s="672"/>
    </row>
    <row r="54" spans="1:10" ht="15.6" customHeight="1">
      <c r="A54" s="155">
        <v>-148976528.59999999</v>
      </c>
      <c r="B54" s="467" t="s">
        <v>865</v>
      </c>
      <c r="C54" s="146" t="s">
        <v>870</v>
      </c>
      <c r="D54" s="155">
        <v>-157623500.78</v>
      </c>
      <c r="E54" s="155">
        <v>-170344655</v>
      </c>
      <c r="F54" s="155">
        <f t="shared" si="0"/>
        <v>12721154.219999999</v>
      </c>
      <c r="G54" s="155">
        <f t="shared" si="4"/>
        <v>-7.4678916224286578</v>
      </c>
      <c r="I54" s="671"/>
      <c r="J54" s="672"/>
    </row>
    <row r="55" spans="1:10" ht="15.6" customHeight="1">
      <c r="A55" s="155">
        <v>-148976528.59999999</v>
      </c>
      <c r="B55" s="467" t="s">
        <v>866</v>
      </c>
      <c r="C55" s="146" t="s">
        <v>871</v>
      </c>
      <c r="D55" s="155">
        <v>-157623500.78</v>
      </c>
      <c r="E55" s="155">
        <v>-170344655</v>
      </c>
      <c r="F55" s="155">
        <f t="shared" si="0"/>
        <v>12721154.219999999</v>
      </c>
      <c r="G55" s="155">
        <f t="shared" si="4"/>
        <v>-7.4678916224286578</v>
      </c>
      <c r="I55" s="671"/>
      <c r="J55" s="672"/>
    </row>
    <row r="56" spans="1:10" ht="15.6" customHeight="1">
      <c r="A56" s="155">
        <v>-148976528.59999999</v>
      </c>
      <c r="B56" s="588" t="s">
        <v>867</v>
      </c>
      <c r="C56" s="148" t="s">
        <v>872</v>
      </c>
      <c r="D56" s="155">
        <v>-157623500.78</v>
      </c>
      <c r="E56" s="155">
        <v>-170344655</v>
      </c>
      <c r="F56" s="155">
        <f t="shared" si="0"/>
        <v>12721154.219999999</v>
      </c>
      <c r="G56" s="155">
        <f t="shared" ref="G56:G57" si="5">F56/E56*100</f>
        <v>-7.4678916224286578</v>
      </c>
      <c r="I56" s="671"/>
      <c r="J56" s="672"/>
    </row>
    <row r="57" spans="1:10" ht="15.6" customHeight="1">
      <c r="A57" s="155">
        <v>-148976528.59999999</v>
      </c>
      <c r="B57" s="588" t="s">
        <v>868</v>
      </c>
      <c r="C57" s="148" t="s">
        <v>873</v>
      </c>
      <c r="D57" s="155">
        <v>-157623500.78</v>
      </c>
      <c r="E57" s="155">
        <v>-170344655</v>
      </c>
      <c r="F57" s="155">
        <f t="shared" si="0"/>
        <v>12721154.219999999</v>
      </c>
      <c r="G57" s="155">
        <f t="shared" si="5"/>
        <v>-7.4678916224286578</v>
      </c>
      <c r="I57" s="671"/>
      <c r="J57" s="672"/>
    </row>
    <row r="58" spans="1:10" ht="15.6" customHeight="1">
      <c r="A58" s="523"/>
      <c r="B58" s="523"/>
      <c r="C58" s="523"/>
      <c r="D58" s="523"/>
      <c r="E58" s="523"/>
      <c r="F58" s="523"/>
      <c r="G58" s="523"/>
    </row>
    <row r="59" spans="1:10" ht="15.6" customHeight="1">
      <c r="A59" s="523"/>
      <c r="B59" s="523"/>
      <c r="C59" s="523"/>
      <c r="D59" s="523"/>
      <c r="E59" s="523"/>
      <c r="F59" s="523"/>
      <c r="G59" s="523"/>
    </row>
    <row r="60" spans="1:10" ht="15.6" customHeight="1">
      <c r="A60" s="523"/>
      <c r="B60" s="596"/>
      <c r="C60" s="523"/>
      <c r="D60" s="523"/>
      <c r="E60" s="670"/>
      <c r="F60" s="523"/>
      <c r="G60" s="523"/>
    </row>
    <row r="61" spans="1:10" ht="15.6" hidden="1" customHeight="1">
      <c r="A61" s="156"/>
      <c r="B61" s="443" t="s">
        <v>792</v>
      </c>
      <c r="C61" s="148"/>
      <c r="D61" s="157"/>
      <c r="E61" s="157"/>
      <c r="F61" s="157"/>
      <c r="G61" s="157"/>
    </row>
    <row r="62" spans="1:10" ht="15.6" hidden="1" customHeight="1">
      <c r="A62" s="157">
        <f>A8+A37</f>
        <v>223179376</v>
      </c>
      <c r="B62" s="528">
        <f>D62-A62</f>
        <v>-223179376</v>
      </c>
      <c r="C62" s="148"/>
      <c r="D62" s="157"/>
      <c r="E62" s="157">
        <f>E8+E37</f>
        <v>227713810</v>
      </c>
      <c r="F62" s="157">
        <f>F8+F37</f>
        <v>-2149169</v>
      </c>
      <c r="G62" s="157"/>
    </row>
    <row r="63" spans="1:10" ht="15.6" hidden="1" customHeight="1">
      <c r="A63" s="157">
        <f>A19+A29+A44</f>
        <v>372155904.60000002</v>
      </c>
      <c r="B63" s="528">
        <f>D63-A63</f>
        <v>-372155904.60000002</v>
      </c>
      <c r="C63" s="148"/>
      <c r="D63" s="157"/>
      <c r="E63" s="157">
        <f>E19+E29+E44</f>
        <v>398058465</v>
      </c>
      <c r="F63" s="157">
        <f>F19+F29+F44</f>
        <v>-14870323.220000001</v>
      </c>
      <c r="G63" s="157"/>
    </row>
    <row r="64" spans="1:10" ht="15.6" hidden="1" customHeight="1">
      <c r="A64" s="523">
        <f>A62-A63</f>
        <v>-148976528.60000002</v>
      </c>
      <c r="B64" s="528">
        <f>D64-A64</f>
        <v>148976528.60000002</v>
      </c>
      <c r="C64" s="148"/>
      <c r="D64" s="523"/>
      <c r="E64" s="523">
        <f>E62-E63</f>
        <v>-170344655</v>
      </c>
      <c r="F64" s="523">
        <f>F62-F63</f>
        <v>12721154.220000001</v>
      </c>
      <c r="G64" s="157"/>
    </row>
    <row r="65" spans="1:11" ht="15.6" customHeight="1">
      <c r="A65" s="156"/>
      <c r="B65" s="141"/>
      <c r="C65" s="148"/>
      <c r="D65" s="157"/>
      <c r="E65" s="157"/>
      <c r="F65" s="157"/>
      <c r="G65" s="157"/>
    </row>
    <row r="66" spans="1:11" ht="15.6" customHeight="1">
      <c r="A66" s="156"/>
      <c r="B66" s="141"/>
      <c r="C66" s="148"/>
      <c r="D66" s="157"/>
      <c r="E66" s="157"/>
      <c r="F66" s="157"/>
      <c r="G66" s="157"/>
    </row>
    <row r="67" spans="1:11" ht="15.6" customHeight="1">
      <c r="A67" s="158"/>
      <c r="B67" s="142"/>
      <c r="C67" s="149"/>
      <c r="D67" s="159"/>
      <c r="E67" s="159"/>
      <c r="F67" s="159"/>
      <c r="G67" s="159"/>
    </row>
    <row r="68" spans="1:11" s="95" customFormat="1" ht="16.5">
      <c r="A68" s="842" t="s">
        <v>192</v>
      </c>
      <c r="B68" s="843"/>
      <c r="C68" s="843"/>
      <c r="D68" s="843"/>
      <c r="E68" s="843"/>
      <c r="F68" s="843"/>
      <c r="G68" s="843"/>
    </row>
    <row r="69" spans="1:11" s="95" customFormat="1" ht="16.5" customHeight="1">
      <c r="A69" s="834" t="s">
        <v>193</v>
      </c>
      <c r="B69" s="834"/>
      <c r="C69" s="834"/>
      <c r="D69" s="834"/>
      <c r="E69" s="834"/>
      <c r="F69" s="834"/>
      <c r="G69" s="834"/>
    </row>
    <row r="70" spans="1:11" s="12" customFormat="1" ht="19.5" customHeight="1">
      <c r="A70" s="834" t="s">
        <v>249</v>
      </c>
      <c r="B70" s="834"/>
      <c r="C70" s="834"/>
      <c r="D70" s="834"/>
      <c r="E70" s="834"/>
      <c r="F70" s="834"/>
      <c r="G70" s="834"/>
      <c r="H70" s="14"/>
      <c r="I70" s="85"/>
      <c r="J70" s="86"/>
      <c r="K70" s="11"/>
    </row>
  </sheetData>
  <mergeCells count="12">
    <mergeCell ref="A2:G2"/>
    <mergeCell ref="F5:G5"/>
    <mergeCell ref="A4:G4"/>
    <mergeCell ref="A3:G3"/>
    <mergeCell ref="A70:G70"/>
    <mergeCell ref="D6:D7"/>
    <mergeCell ref="E6:E7"/>
    <mergeCell ref="F6:G6"/>
    <mergeCell ref="A6:A7"/>
    <mergeCell ref="A68:G68"/>
    <mergeCell ref="B6:C6"/>
    <mergeCell ref="A69:G69"/>
  </mergeCells>
  <phoneticPr fontId="14" type="noConversion"/>
  <printOptions horizontalCentered="1"/>
  <pageMargins left="0.47244094488188981" right="0.31496062992125984" top="0.94488188976377963" bottom="0.27559055118110237" header="0.39370078740157483" footer="0.19685039370078741"/>
  <pageSetup paperSize="9" firstPageNumber="7" pageOrder="overThenDown" orientation="portrait" useFirstPageNumber="1" r:id="rId1"/>
  <headerFooter alignWithMargins="0">
    <oddHeader>&amp;R&amp;"標楷體,粗斜體"第&amp;P頁,共42頁</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H41"/>
  <sheetViews>
    <sheetView showZeros="0" zoomScale="98" zoomScaleNormal="98" zoomScaleSheetLayoutView="100" workbookViewId="0">
      <selection activeCell="L12" sqref="L12"/>
    </sheetView>
  </sheetViews>
  <sheetFormatPr defaultColWidth="8.875" defaultRowHeight="16.5"/>
  <cols>
    <col min="1" max="1" width="13" style="74" customWidth="1"/>
    <col min="2" max="2" width="5.5" style="81" customWidth="1"/>
    <col min="3" max="3" width="11.125" style="76" customWidth="1"/>
    <col min="4" max="4" width="11.125" style="77" customWidth="1"/>
    <col min="5" max="5" width="10.125" style="78" customWidth="1"/>
    <col min="6" max="6" width="5.625" style="420" customWidth="1"/>
    <col min="7" max="7" width="33.75" style="74" customWidth="1"/>
    <col min="8" max="8" width="0.625" style="74" customWidth="1"/>
    <col min="9" max="16384" width="8.875" style="74"/>
  </cols>
  <sheetData>
    <row r="1" spans="1:7" s="12" customFormat="1" ht="21" customHeight="1">
      <c r="A1" s="12" t="s">
        <v>372</v>
      </c>
      <c r="B1" s="80"/>
      <c r="F1" s="417"/>
    </row>
    <row r="2" spans="1:7" s="12" customFormat="1" ht="16.5" customHeight="1">
      <c r="A2" s="844" t="s">
        <v>390</v>
      </c>
      <c r="B2" s="844"/>
      <c r="C2" s="844"/>
      <c r="D2" s="844"/>
      <c r="E2" s="844"/>
      <c r="F2" s="844"/>
      <c r="G2" s="844"/>
    </row>
    <row r="3" spans="1:7" s="12" customFormat="1" ht="24.75" customHeight="1">
      <c r="A3" s="845" t="s">
        <v>298</v>
      </c>
      <c r="B3" s="845"/>
      <c r="C3" s="845"/>
      <c r="D3" s="845"/>
      <c r="E3" s="845"/>
      <c r="F3" s="845"/>
      <c r="G3" s="845"/>
    </row>
    <row r="4" spans="1:7" s="12" customFormat="1" ht="17.25" customHeight="1">
      <c r="A4" s="852" t="s">
        <v>1203</v>
      </c>
      <c r="B4" s="852"/>
      <c r="C4" s="852"/>
      <c r="D4" s="852"/>
      <c r="E4" s="852"/>
      <c r="F4" s="852"/>
      <c r="G4" s="852"/>
    </row>
    <row r="5" spans="1:7">
      <c r="C5" s="853"/>
      <c r="D5" s="853"/>
      <c r="E5" s="853"/>
      <c r="F5" s="853"/>
      <c r="G5" s="94" t="s">
        <v>241</v>
      </c>
    </row>
    <row r="6" spans="1:7" s="75" customFormat="1" ht="15.95" customHeight="1">
      <c r="A6" s="846" t="s">
        <v>1237</v>
      </c>
      <c r="B6" s="854" t="s">
        <v>1238</v>
      </c>
      <c r="C6" s="848" t="s">
        <v>1239</v>
      </c>
      <c r="D6" s="848" t="s">
        <v>1240</v>
      </c>
      <c r="E6" s="850" t="s">
        <v>1241</v>
      </c>
      <c r="F6" s="851"/>
      <c r="G6" s="846" t="s">
        <v>1242</v>
      </c>
    </row>
    <row r="7" spans="1:7" s="75" customFormat="1" ht="15.95" customHeight="1">
      <c r="A7" s="847"/>
      <c r="B7" s="855"/>
      <c r="C7" s="849"/>
      <c r="D7" s="849"/>
      <c r="E7" s="687" t="s">
        <v>1243</v>
      </c>
      <c r="F7" s="688" t="s">
        <v>1244</v>
      </c>
      <c r="G7" s="847"/>
    </row>
    <row r="8" spans="1:7" s="75" customFormat="1" ht="15.95" customHeight="1">
      <c r="A8" s="689" t="s">
        <v>1213</v>
      </c>
      <c r="B8" s="429" t="s">
        <v>393</v>
      </c>
      <c r="C8" s="690"/>
      <c r="D8" s="690"/>
      <c r="E8" s="691"/>
      <c r="F8" s="418"/>
      <c r="G8" s="692"/>
    </row>
    <row r="9" spans="1:7" s="79" customFormat="1" ht="63.75" customHeight="1">
      <c r="A9" s="693" t="s">
        <v>1214</v>
      </c>
      <c r="B9" s="427" t="s">
        <v>720</v>
      </c>
      <c r="C9" s="419">
        <v>189414087</v>
      </c>
      <c r="D9" s="419">
        <v>192570420</v>
      </c>
      <c r="E9" s="419">
        <v>-3156333</v>
      </c>
      <c r="F9" s="419">
        <v>-1.6390539107719659</v>
      </c>
      <c r="G9" s="682" t="s">
        <v>1268</v>
      </c>
    </row>
    <row r="10" spans="1:7" s="79" customFormat="1" ht="40.5" customHeight="1">
      <c r="A10" s="694" t="s">
        <v>1215</v>
      </c>
      <c r="B10" s="427" t="s">
        <v>114</v>
      </c>
      <c r="C10" s="419">
        <v>19103095</v>
      </c>
      <c r="D10" s="419">
        <v>18040000</v>
      </c>
      <c r="E10" s="419">
        <v>1063095</v>
      </c>
      <c r="F10" s="419">
        <v>5.8929878048780484</v>
      </c>
      <c r="G10" s="679" t="s">
        <v>1206</v>
      </c>
    </row>
    <row r="11" spans="1:7" s="79" customFormat="1" ht="27.75" customHeight="1">
      <c r="A11" s="694" t="s">
        <v>1216</v>
      </c>
      <c r="B11" s="427" t="s">
        <v>727</v>
      </c>
      <c r="C11" s="419">
        <v>3569455</v>
      </c>
      <c r="D11" s="419">
        <v>3005000</v>
      </c>
      <c r="E11" s="419">
        <v>564455</v>
      </c>
      <c r="F11" s="419">
        <v>18.783860232945091</v>
      </c>
      <c r="G11" s="679" t="s">
        <v>1192</v>
      </c>
    </row>
    <row r="12" spans="1:7" s="79" customFormat="1" ht="27.75" customHeight="1">
      <c r="A12" s="694" t="s">
        <v>1217</v>
      </c>
      <c r="B12" s="427" t="s">
        <v>703</v>
      </c>
      <c r="C12" s="419">
        <v>6684963</v>
      </c>
      <c r="D12" s="419">
        <v>9635000</v>
      </c>
      <c r="E12" s="419">
        <v>-2950037</v>
      </c>
      <c r="F12" s="419">
        <v>-30.617924234561496</v>
      </c>
      <c r="G12" s="679" t="s">
        <v>1193</v>
      </c>
    </row>
    <row r="13" spans="1:7" ht="39.75" customHeight="1">
      <c r="A13" s="693" t="s">
        <v>1218</v>
      </c>
      <c r="B13" s="427" t="s">
        <v>730</v>
      </c>
      <c r="C13" s="419">
        <v>744291</v>
      </c>
      <c r="D13" s="419">
        <v>619000</v>
      </c>
      <c r="E13" s="419">
        <v>125291</v>
      </c>
      <c r="F13" s="419">
        <v>20.240872374798062</v>
      </c>
      <c r="G13" s="679" t="s">
        <v>1207</v>
      </c>
    </row>
    <row r="14" spans="1:7" ht="41.25" customHeight="1">
      <c r="A14" s="693" t="s">
        <v>1219</v>
      </c>
      <c r="B14" s="427" t="s">
        <v>752</v>
      </c>
      <c r="C14" s="419">
        <v>1611579</v>
      </c>
      <c r="D14" s="419">
        <v>1384644</v>
      </c>
      <c r="E14" s="419">
        <v>226935</v>
      </c>
      <c r="F14" s="419">
        <v>16.389411285500099</v>
      </c>
      <c r="G14" s="679" t="s">
        <v>1208</v>
      </c>
    </row>
    <row r="15" spans="1:7" ht="17.25" customHeight="1">
      <c r="A15" s="693" t="s">
        <v>1220</v>
      </c>
      <c r="B15" s="427" t="s">
        <v>707</v>
      </c>
      <c r="C15" s="419">
        <v>908759</v>
      </c>
      <c r="D15" s="419">
        <v>1162000</v>
      </c>
      <c r="E15" s="419">
        <v>-253241</v>
      </c>
      <c r="F15" s="419">
        <v>-21.793545611015492</v>
      </c>
      <c r="G15" s="683" t="s">
        <v>1204</v>
      </c>
    </row>
    <row r="16" spans="1:7" ht="17.25" customHeight="1">
      <c r="A16" s="693" t="s">
        <v>1221</v>
      </c>
      <c r="B16" s="427" t="s">
        <v>708</v>
      </c>
      <c r="C16" s="419">
        <v>6376</v>
      </c>
      <c r="D16" s="419">
        <v>9550</v>
      </c>
      <c r="E16" s="419">
        <v>-3174</v>
      </c>
      <c r="F16" s="419">
        <v>-33.235602094240839</v>
      </c>
      <c r="G16" s="683" t="s">
        <v>1205</v>
      </c>
    </row>
    <row r="17" spans="1:8" ht="58.5" customHeight="1">
      <c r="A17" s="693" t="s">
        <v>1222</v>
      </c>
      <c r="B17" s="427" t="s">
        <v>709</v>
      </c>
      <c r="C17" s="419">
        <v>72553</v>
      </c>
      <c r="D17" s="419">
        <v>89773</v>
      </c>
      <c r="E17" s="419">
        <v>-17220</v>
      </c>
      <c r="F17" s="419">
        <v>-19.181713878337582</v>
      </c>
      <c r="G17" s="683" t="s">
        <v>1209</v>
      </c>
    </row>
    <row r="18" spans="1:8" ht="40.5" customHeight="1">
      <c r="A18" s="695" t="s">
        <v>1223</v>
      </c>
      <c r="B18" s="427" t="s">
        <v>198</v>
      </c>
      <c r="C18" s="419">
        <v>3326693</v>
      </c>
      <c r="D18" s="419">
        <v>1198423</v>
      </c>
      <c r="E18" s="419">
        <v>2128270</v>
      </c>
      <c r="F18" s="419">
        <v>177.58921516025643</v>
      </c>
      <c r="G18" s="684" t="s">
        <v>1267</v>
      </c>
    </row>
    <row r="19" spans="1:8" ht="15.95" customHeight="1">
      <c r="A19" s="696" t="s">
        <v>1224</v>
      </c>
      <c r="B19" s="428" t="s">
        <v>385</v>
      </c>
      <c r="C19" s="424"/>
      <c r="D19" s="424"/>
      <c r="E19" s="691"/>
      <c r="F19" s="418"/>
      <c r="G19" s="684"/>
    </row>
    <row r="20" spans="1:8" ht="186" customHeight="1">
      <c r="A20" s="695" t="s">
        <v>1225</v>
      </c>
      <c r="B20" s="427" t="s">
        <v>386</v>
      </c>
      <c r="C20" s="419">
        <v>29949508</v>
      </c>
      <c r="D20" s="419">
        <v>39459803</v>
      </c>
      <c r="E20" s="419">
        <v>-9510295</v>
      </c>
      <c r="F20" s="419">
        <v>-24.101222705039859</v>
      </c>
      <c r="G20" s="684" t="s">
        <v>1400</v>
      </c>
    </row>
    <row r="21" spans="1:8" ht="54" customHeight="1">
      <c r="A21" s="695" t="s">
        <v>1226</v>
      </c>
      <c r="B21" s="427" t="s">
        <v>387</v>
      </c>
      <c r="C21" s="419">
        <v>58540743</v>
      </c>
      <c r="D21" s="419">
        <v>67162072</v>
      </c>
      <c r="E21" s="419">
        <v>-8621329</v>
      </c>
      <c r="F21" s="419">
        <v>-12.836603671191085</v>
      </c>
      <c r="G21" s="684" t="s">
        <v>1233</v>
      </c>
    </row>
    <row r="22" spans="1:8" ht="165" customHeight="1">
      <c r="A22" s="695" t="s">
        <v>1226</v>
      </c>
      <c r="B22" s="427" t="s">
        <v>387</v>
      </c>
      <c r="C22" s="419">
        <v>58540743</v>
      </c>
      <c r="D22" s="419">
        <v>67162072</v>
      </c>
      <c r="E22" s="419">
        <v>-8621329</v>
      </c>
      <c r="F22" s="419">
        <v>-12.836603671191085</v>
      </c>
      <c r="G22" s="679" t="s">
        <v>1234</v>
      </c>
    </row>
    <row r="23" spans="1:8" ht="186" customHeight="1">
      <c r="A23" s="695" t="s">
        <v>1227</v>
      </c>
      <c r="B23" s="427" t="s">
        <v>388</v>
      </c>
      <c r="C23" s="419">
        <v>196648350</v>
      </c>
      <c r="D23" s="419">
        <v>194710847</v>
      </c>
      <c r="E23" s="419">
        <v>1937503</v>
      </c>
      <c r="F23" s="419">
        <v>0.99506680282686055</v>
      </c>
      <c r="G23" s="682" t="s">
        <v>1264</v>
      </c>
    </row>
    <row r="24" spans="1:8" ht="51" customHeight="1">
      <c r="A24" s="697" t="s">
        <v>1228</v>
      </c>
      <c r="B24" s="427" t="s">
        <v>197</v>
      </c>
      <c r="C24" s="419">
        <v>17173857</v>
      </c>
      <c r="D24" s="419">
        <v>15779726</v>
      </c>
      <c r="E24" s="419">
        <v>1394131</v>
      </c>
      <c r="F24" s="419">
        <v>8.8349506195481471</v>
      </c>
      <c r="G24" s="682" t="s">
        <v>1235</v>
      </c>
    </row>
    <row r="25" spans="1:8" ht="97.5" customHeight="1">
      <c r="A25" s="697" t="s">
        <v>1229</v>
      </c>
      <c r="B25" s="427" t="s">
        <v>704</v>
      </c>
      <c r="C25" s="419">
        <v>34057759</v>
      </c>
      <c r="D25" s="419">
        <v>38429334</v>
      </c>
      <c r="E25" s="419">
        <v>-4371575</v>
      </c>
      <c r="F25" s="419">
        <v>-11.375619988626397</v>
      </c>
      <c r="G25" s="682" t="s">
        <v>1211</v>
      </c>
    </row>
    <row r="26" spans="1:8" ht="33.75" customHeight="1">
      <c r="A26" s="695" t="s">
        <v>1230</v>
      </c>
      <c r="B26" s="427" t="s">
        <v>1077</v>
      </c>
      <c r="C26" s="419">
        <v>72168</v>
      </c>
      <c r="D26" s="419">
        <v>0</v>
      </c>
      <c r="E26" s="419">
        <f>C26-D26</f>
        <v>72168</v>
      </c>
      <c r="F26" s="419" t="e">
        <v>#DIV/0!</v>
      </c>
      <c r="G26" s="685" t="s">
        <v>1236</v>
      </c>
    </row>
    <row r="27" spans="1:8" ht="37.5" customHeight="1">
      <c r="A27" s="695" t="s">
        <v>1231</v>
      </c>
      <c r="B27" s="427" t="s">
        <v>764</v>
      </c>
      <c r="C27" s="419">
        <v>11380834.779999999</v>
      </c>
      <c r="D27" s="419">
        <v>7010714</v>
      </c>
      <c r="E27" s="419">
        <v>4370120.7799999993</v>
      </c>
      <c r="F27" s="419">
        <v>62.334888857254754</v>
      </c>
      <c r="G27" s="685" t="s">
        <v>1210</v>
      </c>
    </row>
    <row r="28" spans="1:8" ht="75" customHeight="1">
      <c r="A28" s="695" t="s">
        <v>1232</v>
      </c>
      <c r="B28" s="427" t="s">
        <v>199</v>
      </c>
      <c r="C28" s="419">
        <v>2172186</v>
      </c>
      <c r="D28" s="419">
        <v>2313416</v>
      </c>
      <c r="E28" s="419">
        <v>-141230</v>
      </c>
      <c r="F28" s="419">
        <v>-6.1048250725334308</v>
      </c>
      <c r="G28" s="686" t="s">
        <v>1212</v>
      </c>
    </row>
    <row r="29" spans="1:8" s="12" customFormat="1" ht="19.5" hidden="1" customHeight="1">
      <c r="A29" s="127" t="s">
        <v>318</v>
      </c>
      <c r="B29" s="85"/>
      <c r="C29" s="86"/>
      <c r="F29" s="417"/>
      <c r="H29" s="86"/>
    </row>
    <row r="30" spans="1:8" s="12" customFormat="1" ht="19.5" hidden="1" customHeight="1">
      <c r="A30" s="127" t="s">
        <v>319</v>
      </c>
      <c r="B30" s="85"/>
      <c r="C30" s="86"/>
      <c r="F30" s="417"/>
      <c r="H30" s="86"/>
    </row>
    <row r="31" spans="1:8" s="12" customFormat="1" ht="19.5" hidden="1" customHeight="1">
      <c r="A31" s="127" t="s">
        <v>811</v>
      </c>
      <c r="B31" s="85"/>
      <c r="C31" s="86"/>
      <c r="F31" s="417"/>
      <c r="H31" s="64"/>
    </row>
    <row r="32" spans="1:8" s="12" customFormat="1" ht="19.5" hidden="1" customHeight="1">
      <c r="A32" s="127" t="s">
        <v>297</v>
      </c>
      <c r="B32" s="85"/>
      <c r="C32" s="86"/>
      <c r="F32" s="417"/>
      <c r="H32" s="64"/>
    </row>
    <row r="33" spans="1:8" ht="19.5" hidden="1" customHeight="1">
      <c r="A33" s="446" t="s">
        <v>774</v>
      </c>
      <c r="B33" s="66"/>
      <c r="C33" s="64"/>
      <c r="D33" s="12"/>
      <c r="E33" s="12"/>
      <c r="F33" s="417"/>
      <c r="G33" s="12"/>
    </row>
    <row r="34" spans="1:8" ht="19.5" hidden="1" customHeight="1">
      <c r="A34" s="446" t="s">
        <v>812</v>
      </c>
      <c r="B34" s="66"/>
      <c r="C34" s="64"/>
      <c r="D34" s="12"/>
      <c r="E34" s="12"/>
      <c r="F34" s="417"/>
      <c r="G34" s="12"/>
    </row>
    <row r="35" spans="1:8" ht="19.5" hidden="1" customHeight="1">
      <c r="A35" s="446" t="s">
        <v>813</v>
      </c>
      <c r="B35" s="66"/>
      <c r="C35" s="64"/>
      <c r="D35" s="12"/>
      <c r="E35" s="12"/>
      <c r="F35" s="417"/>
      <c r="G35" s="12"/>
    </row>
    <row r="36" spans="1:8" ht="19.5" hidden="1" customHeight="1">
      <c r="A36" s="446" t="s">
        <v>775</v>
      </c>
    </row>
    <row r="37" spans="1:8" ht="19.5" hidden="1" customHeight="1">
      <c r="A37" s="421" t="s">
        <v>776</v>
      </c>
    </row>
    <row r="38" spans="1:8" s="12" customFormat="1" ht="19.5" hidden="1" customHeight="1">
      <c r="A38" s="127" t="s">
        <v>814</v>
      </c>
      <c r="B38" s="85"/>
      <c r="C38" s="86"/>
      <c r="F38" s="417"/>
      <c r="H38" s="86"/>
    </row>
    <row r="39" spans="1:8" s="12" customFormat="1" ht="3.75" customHeight="1">
      <c r="A39" s="14"/>
      <c r="B39" s="85"/>
      <c r="C39" s="86"/>
      <c r="F39" s="417"/>
      <c r="H39" s="64"/>
    </row>
    <row r="40" spans="1:8" ht="6.75" customHeight="1">
      <c r="A40" s="110"/>
      <c r="B40" s="66"/>
      <c r="C40" s="64"/>
      <c r="D40" s="12"/>
      <c r="E40" s="12"/>
      <c r="F40" s="417"/>
      <c r="G40" s="12"/>
    </row>
    <row r="41" spans="1:8" ht="19.899999999999999" customHeight="1">
      <c r="A41" s="110"/>
      <c r="B41" s="66"/>
      <c r="C41" s="64"/>
      <c r="D41" s="12"/>
      <c r="E41" s="12"/>
      <c r="F41" s="417"/>
      <c r="G41" s="12"/>
    </row>
  </sheetData>
  <mergeCells count="10">
    <mergeCell ref="A2:G2"/>
    <mergeCell ref="A3:G3"/>
    <mergeCell ref="G6:G7"/>
    <mergeCell ref="A6:A7"/>
    <mergeCell ref="C6:C7"/>
    <mergeCell ref="D6:D7"/>
    <mergeCell ref="E6:F6"/>
    <mergeCell ref="A4:G4"/>
    <mergeCell ref="C5:F5"/>
    <mergeCell ref="B6:B7"/>
  </mergeCells>
  <phoneticPr fontId="6" type="noConversion"/>
  <pageMargins left="0.39370078740157483" right="7.874015748031496E-2" top="0.98425196850393704" bottom="0.35433070866141736" header="0.51181102362204722" footer="0.15748031496062992"/>
  <pageSetup paperSize="9" firstPageNumber="9" orientation="portrait" useFirstPageNumber="1" r:id="rId1"/>
  <headerFooter alignWithMargins="0">
    <oddHeader>&amp;R&amp;"標楷體,粗斜體"第&amp;P頁,共42頁</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H43"/>
  <sheetViews>
    <sheetView showZeros="0" zoomScaleNormal="100" zoomScaleSheetLayoutView="100" workbookViewId="0">
      <selection activeCell="K13" sqref="K13"/>
    </sheetView>
  </sheetViews>
  <sheetFormatPr defaultColWidth="8.875" defaultRowHeight="16.5"/>
  <cols>
    <col min="1" max="1" width="11" style="74" customWidth="1"/>
    <col min="2" max="2" width="5.5" style="416" customWidth="1"/>
    <col min="3" max="3" width="11.125" style="76" customWidth="1"/>
    <col min="4" max="4" width="11.125" style="77" customWidth="1"/>
    <col min="5" max="5" width="10.25" style="78" customWidth="1"/>
    <col min="6" max="6" width="5.875" style="117" customWidth="1"/>
    <col min="7" max="7" width="36" style="74" customWidth="1"/>
    <col min="8" max="8" width="0.5" style="74" customWidth="1"/>
    <col min="9" max="16384" width="8.875" style="74"/>
  </cols>
  <sheetData>
    <row r="1" spans="1:7" s="12" customFormat="1" ht="21" customHeight="1">
      <c r="A1" s="12" t="s">
        <v>373</v>
      </c>
      <c r="B1" s="415"/>
      <c r="F1" s="116"/>
    </row>
    <row r="2" spans="1:7" s="12" customFormat="1" ht="16.5" customHeight="1">
      <c r="A2" s="844" t="s">
        <v>390</v>
      </c>
      <c r="B2" s="844"/>
      <c r="C2" s="844"/>
      <c r="D2" s="844"/>
      <c r="E2" s="844"/>
      <c r="F2" s="844"/>
      <c r="G2" s="844"/>
    </row>
    <row r="3" spans="1:7" s="12" customFormat="1" ht="24.75" customHeight="1">
      <c r="A3" s="845" t="s">
        <v>321</v>
      </c>
      <c r="B3" s="845"/>
      <c r="C3" s="845"/>
      <c r="D3" s="845"/>
      <c r="E3" s="845"/>
      <c r="F3" s="845"/>
      <c r="G3" s="845"/>
    </row>
    <row r="4" spans="1:7" s="12" customFormat="1" ht="17.25" customHeight="1">
      <c r="A4" s="852" t="s">
        <v>1299</v>
      </c>
      <c r="B4" s="852"/>
      <c r="C4" s="852"/>
      <c r="D4" s="852"/>
      <c r="E4" s="852"/>
      <c r="F4" s="852"/>
      <c r="G4" s="852"/>
    </row>
    <row r="5" spans="1:7">
      <c r="A5" s="421"/>
      <c r="C5" s="856"/>
      <c r="D5" s="856"/>
      <c r="E5" s="856"/>
      <c r="F5" s="856"/>
      <c r="G5" s="94" t="s">
        <v>306</v>
      </c>
    </row>
    <row r="6" spans="1:7" s="698" customFormat="1" ht="15.95" customHeight="1">
      <c r="A6" s="846" t="s">
        <v>1245</v>
      </c>
      <c r="B6" s="854" t="s">
        <v>1246</v>
      </c>
      <c r="C6" s="848" t="s">
        <v>1247</v>
      </c>
      <c r="D6" s="848" t="s">
        <v>1248</v>
      </c>
      <c r="E6" s="850" t="s">
        <v>1249</v>
      </c>
      <c r="F6" s="851"/>
      <c r="G6" s="846" t="s">
        <v>1250</v>
      </c>
    </row>
    <row r="7" spans="1:7" s="698" customFormat="1" ht="15.95" customHeight="1">
      <c r="A7" s="847"/>
      <c r="B7" s="855"/>
      <c r="C7" s="849"/>
      <c r="D7" s="849"/>
      <c r="E7" s="687" t="s">
        <v>1251</v>
      </c>
      <c r="F7" s="699" t="s">
        <v>1252</v>
      </c>
      <c r="G7" s="847"/>
    </row>
    <row r="8" spans="1:7" s="698" customFormat="1" ht="15.95" customHeight="1">
      <c r="A8" s="689" t="s">
        <v>1213</v>
      </c>
      <c r="B8" s="426" t="s">
        <v>393</v>
      </c>
      <c r="C8" s="700"/>
      <c r="D8" s="700"/>
      <c r="E8" s="701"/>
      <c r="F8" s="425"/>
      <c r="G8" s="678"/>
    </row>
    <row r="9" spans="1:7" s="702" customFormat="1" ht="69" customHeight="1">
      <c r="A9" s="693" t="s">
        <v>1214</v>
      </c>
      <c r="B9" s="427" t="s">
        <v>720</v>
      </c>
      <c r="C9" s="419">
        <v>189414087</v>
      </c>
      <c r="D9" s="419">
        <v>189111283</v>
      </c>
      <c r="E9" s="422">
        <v>302804</v>
      </c>
      <c r="F9" s="422">
        <v>0.16011947843429311</v>
      </c>
      <c r="G9" s="682" t="s">
        <v>1270</v>
      </c>
    </row>
    <row r="10" spans="1:7" s="703" customFormat="1" ht="57.75" customHeight="1">
      <c r="A10" s="697" t="s">
        <v>1215</v>
      </c>
      <c r="B10" s="427" t="s">
        <v>114</v>
      </c>
      <c r="C10" s="419">
        <v>19103095</v>
      </c>
      <c r="D10" s="419">
        <v>20156797</v>
      </c>
      <c r="E10" s="422">
        <v>-1053702</v>
      </c>
      <c r="F10" s="423">
        <v>-5.2275269726633651</v>
      </c>
      <c r="G10" s="679" t="s">
        <v>1271</v>
      </c>
    </row>
    <row r="11" spans="1:7" s="703" customFormat="1" ht="32.25" customHeight="1">
      <c r="A11" s="697" t="s">
        <v>1253</v>
      </c>
      <c r="B11" s="427" t="s">
        <v>727</v>
      </c>
      <c r="C11" s="419">
        <v>3569455</v>
      </c>
      <c r="D11" s="419">
        <v>2926322</v>
      </c>
      <c r="E11" s="422">
        <v>643133</v>
      </c>
      <c r="F11" s="423">
        <v>21.977519903824664</v>
      </c>
      <c r="G11" s="679" t="s">
        <v>1278</v>
      </c>
    </row>
    <row r="12" spans="1:7" s="703" customFormat="1" ht="60.75" customHeight="1">
      <c r="A12" s="693" t="s">
        <v>1254</v>
      </c>
      <c r="B12" s="427" t="s">
        <v>703</v>
      </c>
      <c r="C12" s="419">
        <v>6684963</v>
      </c>
      <c r="D12" s="419">
        <v>5709045</v>
      </c>
      <c r="E12" s="422">
        <v>975918</v>
      </c>
      <c r="F12" s="422">
        <v>17.094242557205277</v>
      </c>
      <c r="G12" s="684" t="s">
        <v>1279</v>
      </c>
    </row>
    <row r="13" spans="1:7" s="703" customFormat="1" ht="26.25" customHeight="1">
      <c r="A13" s="693" t="s">
        <v>1255</v>
      </c>
      <c r="B13" s="427" t="s">
        <v>730</v>
      </c>
      <c r="C13" s="419">
        <v>744291</v>
      </c>
      <c r="D13" s="419">
        <v>783587</v>
      </c>
      <c r="E13" s="422">
        <v>-39296</v>
      </c>
      <c r="F13" s="422">
        <v>-5.014886668614972</v>
      </c>
      <c r="G13" s="679" t="s">
        <v>1272</v>
      </c>
    </row>
    <row r="14" spans="1:7" s="703" customFormat="1" ht="30" customHeight="1">
      <c r="A14" s="693" t="s">
        <v>1256</v>
      </c>
      <c r="B14" s="427" t="s">
        <v>1266</v>
      </c>
      <c r="C14" s="419">
        <v>908759</v>
      </c>
      <c r="D14" s="419">
        <v>706931</v>
      </c>
      <c r="E14" s="422">
        <v>201828</v>
      </c>
      <c r="F14" s="422">
        <v>28.549886764054765</v>
      </c>
      <c r="G14" s="682" t="s">
        <v>1280</v>
      </c>
    </row>
    <row r="15" spans="1:7" s="703" customFormat="1" ht="22.5" customHeight="1">
      <c r="A15" s="693" t="s">
        <v>1257</v>
      </c>
      <c r="B15" s="427" t="s">
        <v>708</v>
      </c>
      <c r="C15" s="419">
        <v>6376</v>
      </c>
      <c r="D15" s="419">
        <v>7088</v>
      </c>
      <c r="E15" s="422">
        <v>-712</v>
      </c>
      <c r="F15" s="422">
        <v>-10.045146726862303</v>
      </c>
      <c r="G15" s="704" t="s">
        <v>1205</v>
      </c>
    </row>
    <row r="16" spans="1:7" s="703" customFormat="1" ht="33.75" customHeight="1">
      <c r="A16" s="695" t="s">
        <v>1258</v>
      </c>
      <c r="B16" s="427" t="s">
        <v>709</v>
      </c>
      <c r="C16" s="419">
        <v>72553</v>
      </c>
      <c r="D16" s="419">
        <v>60562</v>
      </c>
      <c r="E16" s="422">
        <v>11991</v>
      </c>
      <c r="F16" s="422">
        <v>19.799544268683334</v>
      </c>
      <c r="G16" s="679" t="s">
        <v>1273</v>
      </c>
    </row>
    <row r="17" spans="1:8" s="703" customFormat="1" ht="30.75" customHeight="1">
      <c r="A17" s="695" t="s">
        <v>1259</v>
      </c>
      <c r="B17" s="427" t="s">
        <v>198</v>
      </c>
      <c r="C17" s="419">
        <v>3326693</v>
      </c>
      <c r="D17" s="419">
        <v>2235008</v>
      </c>
      <c r="E17" s="422">
        <v>1091685</v>
      </c>
      <c r="F17" s="422">
        <v>48.84479160700991</v>
      </c>
      <c r="G17" s="679" t="s">
        <v>1274</v>
      </c>
    </row>
    <row r="18" spans="1:8" s="703" customFormat="1" ht="15.95" customHeight="1">
      <c r="A18" s="696" t="s">
        <v>1224</v>
      </c>
      <c r="B18" s="428" t="s">
        <v>385</v>
      </c>
      <c r="C18" s="424"/>
      <c r="D18" s="419"/>
      <c r="E18" s="701"/>
      <c r="F18" s="425"/>
      <c r="G18" s="679"/>
    </row>
    <row r="19" spans="1:8" s="703" customFormat="1" ht="183" customHeight="1">
      <c r="A19" s="696" t="s">
        <v>1260</v>
      </c>
      <c r="B19" s="428" t="s">
        <v>386</v>
      </c>
      <c r="C19" s="619">
        <v>29949508</v>
      </c>
      <c r="D19" s="422">
        <v>35704739</v>
      </c>
      <c r="E19" s="705">
        <v>-5755231</v>
      </c>
      <c r="F19" s="422">
        <v>-16.118955525763681</v>
      </c>
      <c r="G19" s="684" t="s">
        <v>1281</v>
      </c>
    </row>
    <row r="20" spans="1:8" s="703" customFormat="1" ht="65.25" customHeight="1">
      <c r="A20" s="695" t="s">
        <v>1226</v>
      </c>
      <c r="B20" s="427" t="s">
        <v>387</v>
      </c>
      <c r="C20" s="419">
        <v>58540743</v>
      </c>
      <c r="D20" s="419">
        <v>58724871</v>
      </c>
      <c r="E20" s="422">
        <v>-184128</v>
      </c>
      <c r="F20" s="422">
        <v>-0.31354347291797374</v>
      </c>
      <c r="G20" s="684" t="s">
        <v>1296</v>
      </c>
    </row>
    <row r="21" spans="1:8" s="703" customFormat="1" ht="97.5" customHeight="1">
      <c r="A21" s="695" t="s">
        <v>1226</v>
      </c>
      <c r="B21" s="427" t="s">
        <v>387</v>
      </c>
      <c r="C21" s="419">
        <v>58540743</v>
      </c>
      <c r="D21" s="419">
        <v>58724871</v>
      </c>
      <c r="E21" s="422">
        <v>-184128</v>
      </c>
      <c r="F21" s="422">
        <v>-0.31354347291797374</v>
      </c>
      <c r="G21" s="679" t="s">
        <v>1297</v>
      </c>
    </row>
    <row r="22" spans="1:8" s="703" customFormat="1" ht="69.75" customHeight="1">
      <c r="A22" s="695" t="s">
        <v>1227</v>
      </c>
      <c r="B22" s="427" t="s">
        <v>388</v>
      </c>
      <c r="C22" s="419">
        <v>196648350</v>
      </c>
      <c r="D22" s="419">
        <v>181750176</v>
      </c>
      <c r="E22" s="422">
        <v>14898174</v>
      </c>
      <c r="F22" s="422">
        <v>8.1970616633680731</v>
      </c>
      <c r="G22" s="679" t="s">
        <v>1282</v>
      </c>
    </row>
    <row r="23" spans="1:8" s="703" customFormat="1" ht="102.75" customHeight="1">
      <c r="A23" s="697" t="s">
        <v>1228</v>
      </c>
      <c r="B23" s="427" t="s">
        <v>197</v>
      </c>
      <c r="C23" s="419">
        <v>17173857</v>
      </c>
      <c r="D23" s="419">
        <v>17487908</v>
      </c>
      <c r="E23" s="422">
        <v>-314051</v>
      </c>
      <c r="F23" s="422">
        <v>-1.7958180017872922</v>
      </c>
      <c r="G23" s="679" t="s">
        <v>1283</v>
      </c>
    </row>
    <row r="24" spans="1:8" s="703" customFormat="1" ht="23.25" customHeight="1">
      <c r="A24" s="695" t="s">
        <v>1261</v>
      </c>
      <c r="B24" s="427" t="s">
        <v>737</v>
      </c>
      <c r="C24" s="419">
        <v>17132</v>
      </c>
      <c r="D24" s="419">
        <v>32979</v>
      </c>
      <c r="E24" s="422">
        <v>-15847</v>
      </c>
      <c r="F24" s="422">
        <v>-48.051790533369719</v>
      </c>
      <c r="G24" s="706" t="s">
        <v>1269</v>
      </c>
    </row>
    <row r="25" spans="1:8" s="703" customFormat="1" ht="78.75" customHeight="1">
      <c r="A25" s="695" t="s">
        <v>1229</v>
      </c>
      <c r="B25" s="427" t="s">
        <v>704</v>
      </c>
      <c r="C25" s="419">
        <v>34057759</v>
      </c>
      <c r="D25" s="419">
        <v>36404499</v>
      </c>
      <c r="E25" s="422">
        <v>-2346740</v>
      </c>
      <c r="F25" s="422">
        <v>-6.4462911575846711</v>
      </c>
      <c r="G25" s="682" t="s">
        <v>1298</v>
      </c>
    </row>
    <row r="26" spans="1:8" s="703" customFormat="1" ht="108" customHeight="1">
      <c r="A26" s="695" t="s">
        <v>1262</v>
      </c>
      <c r="B26" s="427" t="s">
        <v>705</v>
      </c>
      <c r="C26" s="419">
        <v>31670855</v>
      </c>
      <c r="D26" s="419">
        <v>30358220</v>
      </c>
      <c r="E26" s="422">
        <v>1312635</v>
      </c>
      <c r="F26" s="422">
        <v>4.3238206983149867</v>
      </c>
      <c r="G26" s="682" t="s">
        <v>1284</v>
      </c>
    </row>
    <row r="27" spans="1:8" s="703" customFormat="1" ht="18" customHeight="1">
      <c r="A27" s="695" t="s">
        <v>1263</v>
      </c>
      <c r="B27" s="427" t="s">
        <v>706</v>
      </c>
      <c r="C27" s="419">
        <v>873338</v>
      </c>
      <c r="D27" s="419">
        <v>745760</v>
      </c>
      <c r="E27" s="422">
        <v>127578</v>
      </c>
      <c r="F27" s="422">
        <v>17.107112207680757</v>
      </c>
      <c r="G27" s="706" t="s">
        <v>1275</v>
      </c>
    </row>
    <row r="28" spans="1:8" s="703" customFormat="1" ht="18.75" customHeight="1">
      <c r="A28" s="695" t="s">
        <v>1230</v>
      </c>
      <c r="B28" s="427" t="s">
        <v>1077</v>
      </c>
      <c r="C28" s="419">
        <v>72168</v>
      </c>
      <c r="D28" s="419">
        <v>0</v>
      </c>
      <c r="E28" s="422">
        <v>72168</v>
      </c>
      <c r="F28" s="422" t="e">
        <v>#DIV/0!</v>
      </c>
      <c r="G28" s="706" t="s">
        <v>1276</v>
      </c>
    </row>
    <row r="29" spans="1:8" s="703" customFormat="1" ht="31.5" customHeight="1">
      <c r="A29" s="695" t="s">
        <v>1231</v>
      </c>
      <c r="B29" s="427" t="s">
        <v>764</v>
      </c>
      <c r="C29" s="419">
        <v>11380834.779999999</v>
      </c>
      <c r="D29" s="419">
        <v>7671559.5999999996</v>
      </c>
      <c r="E29" s="422">
        <v>3709275.1799999997</v>
      </c>
      <c r="F29" s="422">
        <v>48.350992150279325</v>
      </c>
      <c r="G29" s="707" t="s">
        <v>1277</v>
      </c>
    </row>
    <row r="30" spans="1:8" s="703" customFormat="1" ht="87" customHeight="1">
      <c r="A30" s="695" t="s">
        <v>1232</v>
      </c>
      <c r="B30" s="427" t="s">
        <v>199</v>
      </c>
      <c r="C30" s="419">
        <v>2172186</v>
      </c>
      <c r="D30" s="419">
        <v>2659361</v>
      </c>
      <c r="E30" s="422">
        <v>-487175</v>
      </c>
      <c r="F30" s="422">
        <v>-18.319250376312205</v>
      </c>
      <c r="G30" s="707" t="s">
        <v>1285</v>
      </c>
    </row>
    <row r="31" spans="1:8" s="12" customFormat="1" ht="19.5" hidden="1" customHeight="1">
      <c r="A31" s="573" t="s">
        <v>318</v>
      </c>
      <c r="B31" s="66"/>
      <c r="C31" s="86"/>
      <c r="F31" s="116"/>
      <c r="H31" s="86"/>
    </row>
    <row r="32" spans="1:8" s="12" customFormat="1" ht="19.5" hidden="1" customHeight="1">
      <c r="A32" s="573" t="s">
        <v>818</v>
      </c>
      <c r="B32" s="66"/>
      <c r="C32" s="86"/>
      <c r="F32" s="116"/>
      <c r="H32" s="64"/>
    </row>
    <row r="33" spans="1:8" s="12" customFormat="1" ht="19.5" hidden="1" customHeight="1">
      <c r="A33" s="573" t="s">
        <v>819</v>
      </c>
      <c r="B33" s="66"/>
      <c r="C33" s="86"/>
      <c r="F33" s="116"/>
      <c r="H33" s="64"/>
    </row>
    <row r="34" spans="1:8" s="12" customFormat="1" ht="19.5" hidden="1" customHeight="1">
      <c r="A34" s="573" t="s">
        <v>820</v>
      </c>
      <c r="B34" s="66"/>
      <c r="C34" s="86"/>
      <c r="F34" s="116"/>
      <c r="H34" s="64"/>
    </row>
    <row r="35" spans="1:8" ht="19.5" hidden="1" customHeight="1">
      <c r="A35" s="574" t="s">
        <v>821</v>
      </c>
      <c r="B35" s="66"/>
      <c r="C35" s="64"/>
      <c r="D35" s="12"/>
      <c r="E35" s="12"/>
      <c r="F35" s="116"/>
      <c r="G35" s="12"/>
    </row>
    <row r="36" spans="1:8" ht="19.5" hidden="1" customHeight="1">
      <c r="A36" s="574" t="s">
        <v>822</v>
      </c>
      <c r="B36" s="66"/>
      <c r="C36" s="64"/>
      <c r="D36" s="12"/>
      <c r="E36" s="12"/>
      <c r="F36" s="116"/>
      <c r="G36" s="12"/>
    </row>
    <row r="37" spans="1:8" ht="19.5" hidden="1" customHeight="1">
      <c r="A37" s="574" t="s">
        <v>823</v>
      </c>
      <c r="B37" s="66"/>
      <c r="C37" s="64"/>
      <c r="D37" s="12"/>
      <c r="E37" s="12"/>
      <c r="F37" s="116"/>
      <c r="G37" s="12"/>
    </row>
    <row r="38" spans="1:8" ht="19.5" hidden="1" customHeight="1">
      <c r="A38" s="574" t="s">
        <v>824</v>
      </c>
    </row>
    <row r="39" spans="1:8" ht="19.5" hidden="1" customHeight="1">
      <c r="A39" s="575" t="s">
        <v>826</v>
      </c>
    </row>
    <row r="40" spans="1:8" s="12" customFormat="1" ht="2.25" hidden="1" customHeight="1">
      <c r="A40" s="573" t="s">
        <v>825</v>
      </c>
      <c r="B40" s="66"/>
      <c r="C40" s="86"/>
      <c r="F40" s="116"/>
      <c r="H40" s="86"/>
    </row>
    <row r="41" spans="1:8" s="12" customFormat="1" ht="5.25" customHeight="1">
      <c r="A41" s="14"/>
      <c r="B41" s="66"/>
      <c r="C41" s="86"/>
      <c r="F41" s="116"/>
      <c r="H41" s="64"/>
    </row>
    <row r="42" spans="1:8" ht="19.899999999999999" customHeight="1">
      <c r="A42" s="110"/>
      <c r="B42" s="66"/>
      <c r="C42" s="64"/>
      <c r="D42" s="12"/>
      <c r="E42" s="12"/>
      <c r="F42" s="116"/>
      <c r="G42" s="12"/>
    </row>
    <row r="43" spans="1:8" ht="19.899999999999999" customHeight="1">
      <c r="A43" s="110"/>
      <c r="B43" s="66"/>
      <c r="C43" s="64"/>
      <c r="D43" s="12"/>
      <c r="E43" s="12"/>
      <c r="F43" s="116"/>
      <c r="G43" s="12"/>
    </row>
  </sheetData>
  <mergeCells count="10">
    <mergeCell ref="A2:G2"/>
    <mergeCell ref="A3:G3"/>
    <mergeCell ref="G6:G7"/>
    <mergeCell ref="A6:A7"/>
    <mergeCell ref="C6:C7"/>
    <mergeCell ref="D6:D7"/>
    <mergeCell ref="E6:F6"/>
    <mergeCell ref="A4:G4"/>
    <mergeCell ref="C5:F5"/>
    <mergeCell ref="B6:B7"/>
  </mergeCells>
  <phoneticPr fontId="6" type="noConversion"/>
  <pageMargins left="0.39370078740157483" right="7.874015748031496E-2" top="0.98425196850393704" bottom="0.35433070866141736" header="0.47244094488188981" footer="0.15748031496062992"/>
  <pageSetup paperSize="9" firstPageNumber="11" orientation="portrait" useFirstPageNumber="1" r:id="rId1"/>
  <headerFooter alignWithMargins="0">
    <oddHeader>&amp;R&amp;"標楷體,粗斜體"第&amp;"Times New Roman,粗斜體"&amp;P&amp;"標楷體,粗斜體"頁&amp;"Times New Roman,粗斜體",&amp;"標楷體,粗斜體"共&amp;"Times New Roman,粗斜體"42&amp;"標楷體,粗斜體"頁</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2"/>
  <sheetViews>
    <sheetView tabSelected="1" zoomScaleNormal="75" zoomScaleSheetLayoutView="100" workbookViewId="0">
      <selection activeCell="K21" sqref="K21"/>
    </sheetView>
  </sheetViews>
  <sheetFormatPr defaultRowHeight="16.5"/>
  <cols>
    <col min="1" max="1" width="32.25" style="12" customWidth="1"/>
    <col min="2" max="2" width="7.5" style="178" customWidth="1"/>
    <col min="3" max="5" width="12.125" style="12" customWidth="1"/>
    <col min="6" max="6" width="8.125" style="12" customWidth="1"/>
    <col min="7" max="7" width="3.5" style="12" customWidth="1"/>
    <col min="8" max="8" width="0.5" style="12" customWidth="1"/>
    <col min="9" max="9" width="15" style="592" customWidth="1"/>
    <col min="10" max="16384" width="9" style="12"/>
  </cols>
  <sheetData>
    <row r="1" spans="1:9" ht="19.5" customHeight="1">
      <c r="A1" s="12" t="s">
        <v>374</v>
      </c>
    </row>
    <row r="2" spans="1:9" ht="21" customHeight="1">
      <c r="A2" s="800" t="s">
        <v>394</v>
      </c>
      <c r="B2" s="857"/>
      <c r="C2" s="857"/>
      <c r="D2" s="857"/>
      <c r="E2" s="857"/>
      <c r="F2" s="857"/>
      <c r="G2" s="858"/>
    </row>
    <row r="3" spans="1:9" ht="27.75" customHeight="1">
      <c r="A3" s="867" t="s">
        <v>395</v>
      </c>
      <c r="B3" s="857"/>
      <c r="C3" s="857"/>
      <c r="D3" s="857"/>
      <c r="E3" s="857"/>
      <c r="F3" s="857"/>
      <c r="G3" s="858"/>
    </row>
    <row r="4" spans="1:9" ht="21.75" customHeight="1">
      <c r="A4" s="852" t="s">
        <v>1038</v>
      </c>
      <c r="B4" s="859"/>
      <c r="C4" s="859"/>
      <c r="D4" s="859"/>
      <c r="E4" s="859"/>
      <c r="F4" s="859"/>
      <c r="G4" s="858"/>
    </row>
    <row r="5" spans="1:9" ht="16.5" customHeight="1">
      <c r="A5" s="454"/>
      <c r="B5" s="455"/>
      <c r="C5" s="569"/>
      <c r="D5" s="456"/>
      <c r="E5" s="868" t="s">
        <v>620</v>
      </c>
      <c r="F5" s="869"/>
      <c r="G5" s="869"/>
    </row>
    <row r="6" spans="1:9" ht="21" customHeight="1">
      <c r="A6" s="860" t="s">
        <v>13</v>
      </c>
      <c r="B6" s="861"/>
      <c r="C6" s="862" t="s">
        <v>396</v>
      </c>
      <c r="D6" s="862" t="s">
        <v>397</v>
      </c>
      <c r="E6" s="860" t="s">
        <v>398</v>
      </c>
      <c r="F6" s="864"/>
      <c r="G6" s="865" t="s">
        <v>414</v>
      </c>
    </row>
    <row r="7" spans="1:9" ht="21" customHeight="1">
      <c r="A7" s="457" t="s">
        <v>9</v>
      </c>
      <c r="B7" s="458" t="s">
        <v>3</v>
      </c>
      <c r="C7" s="863"/>
      <c r="D7" s="863"/>
      <c r="E7" s="457" t="s">
        <v>15</v>
      </c>
      <c r="F7" s="459" t="s">
        <v>14</v>
      </c>
      <c r="G7" s="866"/>
    </row>
    <row r="8" spans="1:9" s="165" customFormat="1">
      <c r="A8" s="449" t="s">
        <v>107</v>
      </c>
      <c r="B8" s="179" t="s">
        <v>108</v>
      </c>
      <c r="C8" s="171">
        <v>4652866196.8700008</v>
      </c>
      <c r="D8" s="171">
        <v>4447530002.6500006</v>
      </c>
      <c r="E8" s="172">
        <f t="shared" ref="E8:E11" si="0">C8-D8</f>
        <v>205336194.22000027</v>
      </c>
      <c r="F8" s="171">
        <f>E8/D8*100</f>
        <v>4.6168591127581715</v>
      </c>
      <c r="G8" s="167"/>
      <c r="I8" s="592"/>
    </row>
    <row r="9" spans="1:9" s="165" customFormat="1">
      <c r="A9" s="450" t="s">
        <v>874</v>
      </c>
      <c r="B9" s="180" t="s">
        <v>109</v>
      </c>
      <c r="C9" s="172">
        <v>15640007.819999933</v>
      </c>
      <c r="D9" s="172">
        <v>23310385.819999933</v>
      </c>
      <c r="E9" s="172">
        <f t="shared" si="0"/>
        <v>-7670378</v>
      </c>
      <c r="F9" s="172">
        <f t="shared" ref="F9:F68" si="1">E9/D9*100</f>
        <v>-32.905409885661093</v>
      </c>
      <c r="G9" s="168"/>
      <c r="I9" s="592"/>
    </row>
    <row r="10" spans="1:9" s="165" customFormat="1">
      <c r="A10" s="450" t="s">
        <v>875</v>
      </c>
      <c r="B10" s="180" t="s">
        <v>110</v>
      </c>
      <c r="C10" s="172">
        <v>2599939.0099999905</v>
      </c>
      <c r="D10" s="172">
        <v>9773897.0099999905</v>
      </c>
      <c r="E10" s="172">
        <f t="shared" si="0"/>
        <v>-7173958</v>
      </c>
      <c r="F10" s="172">
        <f t="shared" si="1"/>
        <v>-73.399156883483542</v>
      </c>
      <c r="G10" s="168"/>
      <c r="I10" s="592"/>
    </row>
    <row r="11" spans="1:9">
      <c r="A11" s="451" t="s">
        <v>876</v>
      </c>
      <c r="B11" s="181" t="s">
        <v>106</v>
      </c>
      <c r="C11" s="173">
        <v>1484691.0099999905</v>
      </c>
      <c r="D11" s="173">
        <v>720511.00999999046</v>
      </c>
      <c r="E11" s="173">
        <f t="shared" si="0"/>
        <v>764180</v>
      </c>
      <c r="F11" s="173">
        <f t="shared" si="1"/>
        <v>106.06083590589547</v>
      </c>
      <c r="G11" s="169"/>
    </row>
    <row r="12" spans="1:9">
      <c r="A12" s="451" t="s">
        <v>877</v>
      </c>
      <c r="B12" s="181" t="s">
        <v>294</v>
      </c>
      <c r="C12" s="173">
        <v>-2614271</v>
      </c>
      <c r="D12" s="173">
        <v>-27610174</v>
      </c>
      <c r="E12" s="173">
        <f>C12-D12</f>
        <v>24995903</v>
      </c>
      <c r="F12" s="173">
        <f t="shared" si="1"/>
        <v>-90.531493934083869</v>
      </c>
      <c r="G12" s="169"/>
    </row>
    <row r="13" spans="1:9">
      <c r="A13" s="451" t="s">
        <v>878</v>
      </c>
      <c r="B13" s="181" t="s">
        <v>295</v>
      </c>
      <c r="C13" s="173">
        <v>4098962.0099999905</v>
      </c>
      <c r="D13" s="173">
        <v>28330685.00999999</v>
      </c>
      <c r="E13" s="173">
        <f t="shared" ref="E13:E23" si="2">C13-D13</f>
        <v>-24231723</v>
      </c>
      <c r="F13" s="173">
        <f t="shared" si="1"/>
        <v>-85.531722905559235</v>
      </c>
      <c r="G13" s="169"/>
    </row>
    <row r="14" spans="1:9" s="165" customFormat="1">
      <c r="A14" s="451" t="s">
        <v>879</v>
      </c>
      <c r="B14" s="181" t="s">
        <v>415</v>
      </c>
      <c r="C14" s="173">
        <v>1100248</v>
      </c>
      <c r="D14" s="173">
        <v>9038386</v>
      </c>
      <c r="E14" s="173">
        <f t="shared" si="2"/>
        <v>-7938138</v>
      </c>
      <c r="F14" s="173">
        <f t="shared" si="1"/>
        <v>-87.826941668567812</v>
      </c>
      <c r="G14" s="168"/>
      <c r="I14" s="592"/>
    </row>
    <row r="15" spans="1:9">
      <c r="A15" s="451" t="s">
        <v>880</v>
      </c>
      <c r="B15" s="181" t="s">
        <v>416</v>
      </c>
      <c r="C15" s="173">
        <v>1100248</v>
      </c>
      <c r="D15" s="173">
        <v>9038386</v>
      </c>
      <c r="E15" s="173">
        <f t="shared" si="2"/>
        <v>-7938138</v>
      </c>
      <c r="F15" s="173">
        <f t="shared" si="1"/>
        <v>-87.826941668567812</v>
      </c>
      <c r="G15" s="169"/>
    </row>
    <row r="16" spans="1:9">
      <c r="A16" s="451" t="s">
        <v>881</v>
      </c>
      <c r="B16" s="181" t="s">
        <v>417</v>
      </c>
      <c r="C16" s="173">
        <v>15000</v>
      </c>
      <c r="D16" s="173">
        <v>15000</v>
      </c>
      <c r="E16" s="173">
        <f t="shared" si="2"/>
        <v>0</v>
      </c>
      <c r="F16" s="173">
        <f t="shared" si="1"/>
        <v>0</v>
      </c>
      <c r="G16" s="169"/>
    </row>
    <row r="17" spans="1:9" s="165" customFormat="1">
      <c r="A17" s="451" t="s">
        <v>882</v>
      </c>
      <c r="B17" s="181" t="s">
        <v>984</v>
      </c>
      <c r="C17" s="173">
        <v>15000</v>
      </c>
      <c r="D17" s="173">
        <v>15000</v>
      </c>
      <c r="E17" s="173">
        <f t="shared" si="2"/>
        <v>0</v>
      </c>
      <c r="F17" s="173">
        <f t="shared" si="1"/>
        <v>0</v>
      </c>
      <c r="G17" s="168"/>
      <c r="I17" s="592"/>
    </row>
    <row r="18" spans="1:9" s="165" customFormat="1">
      <c r="A18" s="450" t="s">
        <v>883</v>
      </c>
      <c r="B18" s="180" t="s">
        <v>111</v>
      </c>
      <c r="C18" s="172">
        <v>2299905</v>
      </c>
      <c r="D18" s="172">
        <v>2529143</v>
      </c>
      <c r="E18" s="172">
        <f t="shared" si="2"/>
        <v>-229238</v>
      </c>
      <c r="F18" s="172">
        <f t="shared" si="1"/>
        <v>-9.0638607623214664</v>
      </c>
      <c r="G18" s="168"/>
      <c r="I18" s="592"/>
    </row>
    <row r="19" spans="1:9">
      <c r="A19" s="451" t="s">
        <v>884</v>
      </c>
      <c r="B19" s="181" t="s">
        <v>112</v>
      </c>
      <c r="C19" s="173">
        <v>2318700</v>
      </c>
      <c r="D19" s="173">
        <v>2411770</v>
      </c>
      <c r="E19" s="173">
        <f t="shared" si="2"/>
        <v>-93070</v>
      </c>
      <c r="F19" s="173">
        <f t="shared" si="1"/>
        <v>-3.858991529042985</v>
      </c>
      <c r="G19" s="169"/>
    </row>
    <row r="20" spans="1:9" s="165" customFormat="1">
      <c r="A20" s="451" t="s">
        <v>885</v>
      </c>
      <c r="B20" s="181" t="s">
        <v>296</v>
      </c>
      <c r="C20" s="173">
        <v>2318700</v>
      </c>
      <c r="D20" s="173">
        <v>2411770</v>
      </c>
      <c r="E20" s="173">
        <f t="shared" si="2"/>
        <v>-93070</v>
      </c>
      <c r="F20" s="173">
        <f t="shared" si="1"/>
        <v>-3.858991529042985</v>
      </c>
      <c r="G20" s="168"/>
      <c r="I20" s="592"/>
    </row>
    <row r="21" spans="1:9">
      <c r="A21" s="451" t="s">
        <v>887</v>
      </c>
      <c r="B21" s="181" t="s">
        <v>418</v>
      </c>
      <c r="C21" s="173">
        <v>-18795</v>
      </c>
      <c r="D21" s="173">
        <v>-19655</v>
      </c>
      <c r="E21" s="173">
        <f t="shared" si="2"/>
        <v>860</v>
      </c>
      <c r="F21" s="173">
        <f t="shared" si="1"/>
        <v>-4.3754769778682272</v>
      </c>
      <c r="G21" s="169"/>
    </row>
    <row r="22" spans="1:9" s="165" customFormat="1">
      <c r="A22" s="451" t="s">
        <v>888</v>
      </c>
      <c r="B22" s="181" t="s">
        <v>419</v>
      </c>
      <c r="C22" s="173">
        <v>0</v>
      </c>
      <c r="D22" s="173">
        <v>137028</v>
      </c>
      <c r="E22" s="173">
        <f t="shared" si="2"/>
        <v>-137028</v>
      </c>
      <c r="F22" s="173">
        <f t="shared" si="1"/>
        <v>-100</v>
      </c>
      <c r="G22" s="168"/>
      <c r="I22" s="592"/>
    </row>
    <row r="23" spans="1:9" s="165" customFormat="1">
      <c r="A23" s="451" t="s">
        <v>889</v>
      </c>
      <c r="B23" s="181" t="s">
        <v>420</v>
      </c>
      <c r="C23" s="173">
        <v>0</v>
      </c>
      <c r="D23" s="173">
        <v>137028</v>
      </c>
      <c r="E23" s="173">
        <f t="shared" si="2"/>
        <v>-137028</v>
      </c>
      <c r="F23" s="173">
        <f t="shared" si="1"/>
        <v>-100</v>
      </c>
      <c r="G23" s="168"/>
      <c r="I23" s="592"/>
    </row>
    <row r="24" spans="1:9" s="165" customFormat="1">
      <c r="A24" s="450" t="s">
        <v>890</v>
      </c>
      <c r="B24" s="180" t="s">
        <v>421</v>
      </c>
      <c r="C24" s="172">
        <v>6826972.8100000024</v>
      </c>
      <c r="D24" s="172">
        <v>6629910.8100000024</v>
      </c>
      <c r="E24" s="172">
        <f>E25+E27</f>
        <v>197062</v>
      </c>
      <c r="F24" s="172">
        <f t="shared" si="1"/>
        <v>2.9723175114628719</v>
      </c>
      <c r="G24" s="168"/>
      <c r="I24" s="592"/>
    </row>
    <row r="25" spans="1:9" s="165" customFormat="1">
      <c r="A25" s="451" t="s">
        <v>423</v>
      </c>
      <c r="B25" s="181" t="s">
        <v>422</v>
      </c>
      <c r="C25" s="173">
        <v>7336186.8100000024</v>
      </c>
      <c r="D25" s="173">
        <v>6674950.8100000024</v>
      </c>
      <c r="E25" s="173">
        <f>E26</f>
        <v>661236</v>
      </c>
      <c r="F25" s="173">
        <f t="shared" si="1"/>
        <v>9.9062303052387559</v>
      </c>
      <c r="G25" s="168"/>
      <c r="I25" s="592"/>
    </row>
    <row r="26" spans="1:9" s="165" customFormat="1">
      <c r="A26" s="451" t="s">
        <v>891</v>
      </c>
      <c r="B26" s="181" t="s">
        <v>424</v>
      </c>
      <c r="C26" s="173">
        <v>7336186.8100000024</v>
      </c>
      <c r="D26" s="173">
        <v>6674950.8100000024</v>
      </c>
      <c r="E26" s="173">
        <f>C26-D26</f>
        <v>661236</v>
      </c>
      <c r="F26" s="173">
        <f t="shared" si="1"/>
        <v>9.9062303052387559</v>
      </c>
      <c r="G26" s="168"/>
      <c r="I26" s="592"/>
    </row>
    <row r="27" spans="1:9">
      <c r="A27" s="451" t="s">
        <v>892</v>
      </c>
      <c r="B27" s="181" t="s">
        <v>425</v>
      </c>
      <c r="C27" s="173">
        <v>-509214</v>
      </c>
      <c r="D27" s="173">
        <v>-45040</v>
      </c>
      <c r="E27" s="173">
        <f>C27-D27</f>
        <v>-464174</v>
      </c>
      <c r="F27" s="173">
        <f t="shared" si="1"/>
        <v>1030.5817051509769</v>
      </c>
      <c r="G27" s="169"/>
    </row>
    <row r="28" spans="1:9" s="165" customFormat="1">
      <c r="A28" s="450" t="s">
        <v>893</v>
      </c>
      <c r="B28" s="180" t="s">
        <v>426</v>
      </c>
      <c r="C28" s="172">
        <v>3913191</v>
      </c>
      <c r="D28" s="172">
        <v>4377435</v>
      </c>
      <c r="E28" s="172">
        <f>C28-D28</f>
        <v>-464244</v>
      </c>
      <c r="F28" s="172">
        <f t="shared" si="1"/>
        <v>-10.605388772191935</v>
      </c>
      <c r="G28" s="168"/>
      <c r="I28" s="592"/>
    </row>
    <row r="29" spans="1:9" s="165" customFormat="1">
      <c r="A29" s="451" t="s">
        <v>894</v>
      </c>
      <c r="B29" s="181" t="s">
        <v>427</v>
      </c>
      <c r="C29" s="173">
        <v>152154</v>
      </c>
      <c r="D29" s="173">
        <v>176000</v>
      </c>
      <c r="E29" s="173">
        <f t="shared" ref="E29:E41" si="3">C29-D29</f>
        <v>-23846</v>
      </c>
      <c r="F29" s="173">
        <f t="shared" si="1"/>
        <v>-13.548863636363636</v>
      </c>
      <c r="G29" s="168"/>
      <c r="I29" s="592"/>
    </row>
    <row r="30" spans="1:9">
      <c r="A30" s="451" t="s">
        <v>895</v>
      </c>
      <c r="B30" s="181" t="s">
        <v>428</v>
      </c>
      <c r="C30" s="173">
        <v>7192</v>
      </c>
      <c r="D30" s="173">
        <v>26930</v>
      </c>
      <c r="E30" s="173">
        <f t="shared" si="3"/>
        <v>-19738</v>
      </c>
      <c r="F30" s="173">
        <f t="shared" si="1"/>
        <v>-73.29372447085035</v>
      </c>
      <c r="G30" s="169"/>
    </row>
    <row r="31" spans="1:9">
      <c r="A31" s="451" t="s">
        <v>896</v>
      </c>
      <c r="B31" s="181" t="s">
        <v>429</v>
      </c>
      <c r="C31" s="173">
        <v>138543</v>
      </c>
      <c r="D31" s="173">
        <v>140085</v>
      </c>
      <c r="E31" s="173">
        <f t="shared" si="3"/>
        <v>-1542</v>
      </c>
      <c r="F31" s="173">
        <f t="shared" si="1"/>
        <v>-1.1007602527037155</v>
      </c>
      <c r="G31" s="169"/>
    </row>
    <row r="32" spans="1:9">
      <c r="A32" s="451" t="s">
        <v>897</v>
      </c>
      <c r="B32" s="181" t="s">
        <v>985</v>
      </c>
      <c r="C32" s="173">
        <v>5083</v>
      </c>
      <c r="D32" s="173">
        <v>5664</v>
      </c>
      <c r="E32" s="173">
        <f t="shared" ref="E32" si="4">C32-D32</f>
        <v>-581</v>
      </c>
      <c r="F32" s="173">
        <f t="shared" ref="F32" si="5">E32/D32*100</f>
        <v>-10.25776836158192</v>
      </c>
      <c r="G32" s="169"/>
    </row>
    <row r="33" spans="1:9">
      <c r="A33" s="451" t="s">
        <v>898</v>
      </c>
      <c r="B33" s="181" t="s">
        <v>430</v>
      </c>
      <c r="C33" s="173">
        <v>1336</v>
      </c>
      <c r="D33" s="173">
        <v>3321</v>
      </c>
      <c r="E33" s="173">
        <f t="shared" si="3"/>
        <v>-1985</v>
      </c>
      <c r="F33" s="173">
        <f t="shared" si="1"/>
        <v>-59.771153267088231</v>
      </c>
      <c r="G33" s="169"/>
    </row>
    <row r="34" spans="1:9">
      <c r="A34" s="451" t="s">
        <v>899</v>
      </c>
      <c r="B34" s="181" t="s">
        <v>431</v>
      </c>
      <c r="C34" s="173">
        <v>169874</v>
      </c>
      <c r="D34" s="173">
        <v>76007</v>
      </c>
      <c r="E34" s="173">
        <f t="shared" si="3"/>
        <v>93867</v>
      </c>
      <c r="F34" s="173">
        <f t="shared" si="1"/>
        <v>123.49783572565684</v>
      </c>
      <c r="G34" s="169"/>
    </row>
    <row r="35" spans="1:9">
      <c r="A35" s="451" t="s">
        <v>1018</v>
      </c>
      <c r="B35" s="181" t="s">
        <v>1020</v>
      </c>
      <c r="C35" s="173">
        <v>105173</v>
      </c>
      <c r="D35" s="173">
        <v>0</v>
      </c>
      <c r="E35" s="173">
        <f t="shared" si="3"/>
        <v>105173</v>
      </c>
      <c r="F35" s="173" t="e">
        <f t="shared" si="1"/>
        <v>#DIV/0!</v>
      </c>
      <c r="G35" s="169"/>
    </row>
    <row r="36" spans="1:9">
      <c r="A36" s="451" t="s">
        <v>1019</v>
      </c>
      <c r="B36" s="181" t="s">
        <v>612</v>
      </c>
      <c r="C36" s="173">
        <v>64701</v>
      </c>
      <c r="D36" s="173">
        <v>76007</v>
      </c>
      <c r="E36" s="173">
        <f t="shared" si="3"/>
        <v>-11306</v>
      </c>
      <c r="F36" s="173">
        <f t="shared" si="1"/>
        <v>-14.874945728682883</v>
      </c>
      <c r="G36" s="169"/>
    </row>
    <row r="37" spans="1:9">
      <c r="A37" s="451" t="s">
        <v>900</v>
      </c>
      <c r="B37" s="181" t="s">
        <v>432</v>
      </c>
      <c r="C37" s="173">
        <v>3591163</v>
      </c>
      <c r="D37" s="173">
        <v>4125428</v>
      </c>
      <c r="E37" s="173">
        <f t="shared" si="3"/>
        <v>-534265</v>
      </c>
      <c r="F37" s="173">
        <f t="shared" si="1"/>
        <v>-12.950535071754979</v>
      </c>
      <c r="G37" s="169"/>
    </row>
    <row r="38" spans="1:9" s="166" customFormat="1">
      <c r="A38" s="450" t="s">
        <v>168</v>
      </c>
      <c r="B38" s="180" t="s">
        <v>433</v>
      </c>
      <c r="C38" s="172">
        <v>4603360164.3400002</v>
      </c>
      <c r="D38" s="172">
        <v>4392588633.1200008</v>
      </c>
      <c r="E38" s="172">
        <f t="shared" si="3"/>
        <v>210771531.21999931</v>
      </c>
      <c r="F38" s="172">
        <f t="shared" si="1"/>
        <v>4.7983444120122609</v>
      </c>
      <c r="G38" s="168"/>
      <c r="I38" s="594"/>
    </row>
    <row r="39" spans="1:9" s="165" customFormat="1">
      <c r="A39" s="450" t="s">
        <v>169</v>
      </c>
      <c r="B39" s="180" t="s">
        <v>434</v>
      </c>
      <c r="C39" s="172">
        <v>184698734</v>
      </c>
      <c r="D39" s="172">
        <v>181639217</v>
      </c>
      <c r="E39" s="173">
        <f t="shared" si="3"/>
        <v>3059517</v>
      </c>
      <c r="F39" s="172">
        <f t="shared" si="1"/>
        <v>1.6843923082976073</v>
      </c>
      <c r="G39" s="168"/>
      <c r="I39" s="592"/>
    </row>
    <row r="40" spans="1:9" s="165" customFormat="1">
      <c r="A40" s="451" t="s">
        <v>170</v>
      </c>
      <c r="B40" s="181" t="s">
        <v>435</v>
      </c>
      <c r="C40" s="173">
        <v>112656213.81</v>
      </c>
      <c r="D40" s="173">
        <v>109596696.81</v>
      </c>
      <c r="E40" s="173">
        <f t="shared" si="3"/>
        <v>3059517</v>
      </c>
      <c r="F40" s="173">
        <f t="shared" si="1"/>
        <v>2.7916142448198662</v>
      </c>
      <c r="G40" s="168"/>
      <c r="I40" s="592"/>
    </row>
    <row r="41" spans="1:9">
      <c r="A41" s="451" t="s">
        <v>171</v>
      </c>
      <c r="B41" s="181" t="s">
        <v>436</v>
      </c>
      <c r="C41" s="173">
        <v>72042520.189999998</v>
      </c>
      <c r="D41" s="173">
        <v>72042520.189999998</v>
      </c>
      <c r="E41" s="173">
        <f t="shared" si="3"/>
        <v>0</v>
      </c>
      <c r="F41" s="173">
        <f t="shared" si="1"/>
        <v>0</v>
      </c>
      <c r="G41" s="169"/>
    </row>
    <row r="42" spans="1:9" s="165" customFormat="1">
      <c r="A42" s="450" t="s">
        <v>172</v>
      </c>
      <c r="B42" s="180" t="s">
        <v>437</v>
      </c>
      <c r="C42" s="172">
        <v>56893167.220000029</v>
      </c>
      <c r="D42" s="172">
        <v>60221250.220000014</v>
      </c>
      <c r="E42" s="172">
        <f t="shared" ref="E42:E49" si="6">C42-D42</f>
        <v>-3328082.9999999851</v>
      </c>
      <c r="F42" s="172">
        <f t="shared" si="1"/>
        <v>-5.5264262828185178</v>
      </c>
      <c r="G42" s="168"/>
      <c r="I42" s="592"/>
    </row>
    <row r="43" spans="1:9" s="165" customFormat="1">
      <c r="A43" s="664" t="s">
        <v>173</v>
      </c>
      <c r="B43" s="303" t="s">
        <v>438</v>
      </c>
      <c r="C43" s="176">
        <v>150464344.73000002</v>
      </c>
      <c r="D43" s="176">
        <v>150464344.73000002</v>
      </c>
      <c r="E43" s="176">
        <f>C43-D43</f>
        <v>0</v>
      </c>
      <c r="F43" s="176">
        <f t="shared" si="1"/>
        <v>0</v>
      </c>
      <c r="G43" s="624"/>
      <c r="I43" s="592"/>
    </row>
    <row r="44" spans="1:9">
      <c r="A44" s="451" t="s">
        <v>174</v>
      </c>
      <c r="B44" s="181" t="s">
        <v>439</v>
      </c>
      <c r="C44" s="173">
        <v>-92062154.310000002</v>
      </c>
      <c r="D44" s="173">
        <v>-88734071.310000002</v>
      </c>
      <c r="E44" s="173">
        <f t="shared" si="6"/>
        <v>-3328083</v>
      </c>
      <c r="F44" s="173">
        <f t="shared" si="1"/>
        <v>3.7506258316189056</v>
      </c>
      <c r="G44" s="169"/>
    </row>
    <row r="45" spans="1:9">
      <c r="A45" s="451" t="s">
        <v>628</v>
      </c>
      <c r="B45" s="181" t="s">
        <v>440</v>
      </c>
      <c r="C45" s="173">
        <v>-1509023.2</v>
      </c>
      <c r="D45" s="173">
        <v>-1509023.2</v>
      </c>
      <c r="E45" s="173">
        <f t="shared" si="6"/>
        <v>0</v>
      </c>
      <c r="F45" s="173">
        <f t="shared" si="1"/>
        <v>0</v>
      </c>
      <c r="G45" s="169"/>
    </row>
    <row r="46" spans="1:9" s="165" customFormat="1">
      <c r="A46" s="450" t="s">
        <v>175</v>
      </c>
      <c r="B46" s="180" t="s">
        <v>441</v>
      </c>
      <c r="C46" s="172">
        <v>205548673.09999996</v>
      </c>
      <c r="D46" s="172">
        <v>209948524.53999999</v>
      </c>
      <c r="E46" s="172">
        <f t="shared" si="6"/>
        <v>-4399851.4400000274</v>
      </c>
      <c r="F46" s="172">
        <f t="shared" si="1"/>
        <v>-2.095681048314181</v>
      </c>
      <c r="G46" s="168"/>
      <c r="I46" s="592"/>
    </row>
    <row r="47" spans="1:9">
      <c r="A47" s="451" t="s">
        <v>176</v>
      </c>
      <c r="B47" s="181" t="s">
        <v>442</v>
      </c>
      <c r="C47" s="173">
        <v>276285500.43000001</v>
      </c>
      <c r="D47" s="173">
        <v>274944913.93000001</v>
      </c>
      <c r="E47" s="173">
        <f t="shared" si="6"/>
        <v>1340586.5</v>
      </c>
      <c r="F47" s="173">
        <f t="shared" si="1"/>
        <v>0.48758366933869107</v>
      </c>
      <c r="G47" s="169"/>
    </row>
    <row r="48" spans="1:9">
      <c r="A48" s="451" t="s">
        <v>177</v>
      </c>
      <c r="B48" s="181" t="s">
        <v>443</v>
      </c>
      <c r="C48" s="173">
        <v>1380209.33</v>
      </c>
      <c r="D48" s="173">
        <v>1387580.25</v>
      </c>
      <c r="E48" s="173">
        <f t="shared" si="6"/>
        <v>-7370.9199999999255</v>
      </c>
      <c r="F48" s="173">
        <f t="shared" si="1"/>
        <v>-0.53120675362739744</v>
      </c>
      <c r="G48" s="169"/>
    </row>
    <row r="49" spans="1:9">
      <c r="A49" s="451" t="s">
        <v>178</v>
      </c>
      <c r="B49" s="181" t="s">
        <v>444</v>
      </c>
      <c r="C49" s="173">
        <v>-71514319.549999997</v>
      </c>
      <c r="D49" s="173">
        <v>-65781252.530000001</v>
      </c>
      <c r="E49" s="173">
        <f t="shared" si="6"/>
        <v>-5733067.0199999958</v>
      </c>
      <c r="F49" s="173">
        <f t="shared" si="1"/>
        <v>8.7153509541117202</v>
      </c>
      <c r="G49" s="169"/>
    </row>
    <row r="50" spans="1:9">
      <c r="A50" s="451" t="s">
        <v>629</v>
      </c>
      <c r="B50" s="181" t="s">
        <v>445</v>
      </c>
      <c r="C50" s="173">
        <v>-602717.11</v>
      </c>
      <c r="D50" s="173">
        <v>-602717.11</v>
      </c>
      <c r="E50" s="173">
        <f t="shared" ref="E50:E119" si="7">C50-D50</f>
        <v>0</v>
      </c>
      <c r="F50" s="173">
        <f t="shared" si="1"/>
        <v>0</v>
      </c>
      <c r="G50" s="169"/>
    </row>
    <row r="51" spans="1:9" s="165" customFormat="1">
      <c r="A51" s="450" t="s">
        <v>179</v>
      </c>
      <c r="B51" s="180" t="s">
        <v>446</v>
      </c>
      <c r="C51" s="172">
        <v>3825797979.0199995</v>
      </c>
      <c r="D51" s="172">
        <v>3662180978.3600001</v>
      </c>
      <c r="E51" s="172">
        <f t="shared" si="7"/>
        <v>163617000.65999937</v>
      </c>
      <c r="F51" s="172">
        <f t="shared" si="1"/>
        <v>4.4677475424294952</v>
      </c>
      <c r="G51" s="168"/>
      <c r="I51" s="592"/>
    </row>
    <row r="52" spans="1:9">
      <c r="A52" s="451" t="s">
        <v>180</v>
      </c>
      <c r="B52" s="181" t="s">
        <v>447</v>
      </c>
      <c r="C52" s="173">
        <v>5806996881.2599993</v>
      </c>
      <c r="D52" s="173">
        <v>5548165282.7700005</v>
      </c>
      <c r="E52" s="173">
        <f t="shared" si="7"/>
        <v>258831598.48999882</v>
      </c>
      <c r="F52" s="173">
        <f t="shared" si="1"/>
        <v>4.6651746171623332</v>
      </c>
      <c r="G52" s="169"/>
    </row>
    <row r="53" spans="1:9">
      <c r="A53" s="451" t="s">
        <v>181</v>
      </c>
      <c r="B53" s="181" t="s">
        <v>448</v>
      </c>
      <c r="C53" s="173">
        <v>13748590.35</v>
      </c>
      <c r="D53" s="173">
        <v>13983069.889999999</v>
      </c>
      <c r="E53" s="173">
        <f t="shared" si="7"/>
        <v>-234479.53999999911</v>
      </c>
      <c r="F53" s="173">
        <f t="shared" si="1"/>
        <v>-1.6768816994019842</v>
      </c>
      <c r="G53" s="169"/>
    </row>
    <row r="54" spans="1:9">
      <c r="A54" s="451" t="s">
        <v>182</v>
      </c>
      <c r="B54" s="181" t="s">
        <v>449</v>
      </c>
      <c r="C54" s="173">
        <v>-1987650299.9999995</v>
      </c>
      <c r="D54" s="173">
        <v>-1892670181.7099996</v>
      </c>
      <c r="E54" s="173">
        <f t="shared" si="7"/>
        <v>-94980118.289999962</v>
      </c>
      <c r="F54" s="173">
        <f t="shared" si="1"/>
        <v>5.0183132385055496</v>
      </c>
      <c r="G54" s="169"/>
    </row>
    <row r="55" spans="1:9">
      <c r="A55" s="451" t="s">
        <v>630</v>
      </c>
      <c r="B55" s="181" t="s">
        <v>450</v>
      </c>
      <c r="C55" s="173">
        <v>-7297192.5899999999</v>
      </c>
      <c r="D55" s="173">
        <v>-7297192.5899999999</v>
      </c>
      <c r="E55" s="173">
        <f t="shared" si="7"/>
        <v>0</v>
      </c>
      <c r="F55" s="173">
        <f t="shared" si="1"/>
        <v>0</v>
      </c>
      <c r="G55" s="169"/>
    </row>
    <row r="56" spans="1:9" s="165" customFormat="1">
      <c r="A56" s="450" t="s">
        <v>183</v>
      </c>
      <c r="B56" s="180" t="s">
        <v>451</v>
      </c>
      <c r="C56" s="172">
        <v>13207231</v>
      </c>
      <c r="D56" s="172">
        <v>15111969</v>
      </c>
      <c r="E56" s="172">
        <f t="shared" si="7"/>
        <v>-1904738</v>
      </c>
      <c r="F56" s="172">
        <f t="shared" si="1"/>
        <v>-12.604168258947594</v>
      </c>
      <c r="G56" s="168"/>
      <c r="I56" s="592"/>
    </row>
    <row r="57" spans="1:9">
      <c r="A57" s="451" t="s">
        <v>184</v>
      </c>
      <c r="B57" s="181" t="s">
        <v>452</v>
      </c>
      <c r="C57" s="173">
        <v>44395253</v>
      </c>
      <c r="D57" s="173">
        <v>44831038</v>
      </c>
      <c r="E57" s="173">
        <f t="shared" si="7"/>
        <v>-435785</v>
      </c>
      <c r="F57" s="173">
        <f t="shared" si="1"/>
        <v>-0.97206091904452441</v>
      </c>
      <c r="G57" s="169"/>
    </row>
    <row r="58" spans="1:9">
      <c r="A58" s="451" t="s">
        <v>901</v>
      </c>
      <c r="B58" s="181" t="s">
        <v>453</v>
      </c>
      <c r="C58" s="173">
        <v>-31188022</v>
      </c>
      <c r="D58" s="173">
        <v>-29719069</v>
      </c>
      <c r="E58" s="173">
        <f t="shared" si="7"/>
        <v>-1468953</v>
      </c>
      <c r="F58" s="173">
        <f t="shared" si="1"/>
        <v>4.9427961555592477</v>
      </c>
      <c r="G58" s="169"/>
    </row>
    <row r="59" spans="1:9" s="165" customFormat="1">
      <c r="A59" s="450" t="s">
        <v>185</v>
      </c>
      <c r="B59" s="180" t="s">
        <v>454</v>
      </c>
      <c r="C59" s="172">
        <v>9779462</v>
      </c>
      <c r="D59" s="172">
        <v>11017967</v>
      </c>
      <c r="E59" s="172">
        <f t="shared" si="7"/>
        <v>-1238505</v>
      </c>
      <c r="F59" s="172">
        <f t="shared" si="1"/>
        <v>-11.240776088728529</v>
      </c>
      <c r="G59" s="168"/>
      <c r="I59" s="592"/>
    </row>
    <row r="60" spans="1:9">
      <c r="A60" s="451" t="s">
        <v>186</v>
      </c>
      <c r="B60" s="181" t="s">
        <v>455</v>
      </c>
      <c r="C60" s="173">
        <v>21964046</v>
      </c>
      <c r="D60" s="173">
        <v>21752933</v>
      </c>
      <c r="E60" s="173">
        <f t="shared" si="7"/>
        <v>211113</v>
      </c>
      <c r="F60" s="173">
        <f t="shared" si="1"/>
        <v>0.97050360978908001</v>
      </c>
      <c r="G60" s="169"/>
    </row>
    <row r="61" spans="1:9">
      <c r="A61" s="451" t="s">
        <v>187</v>
      </c>
      <c r="B61" s="181" t="s">
        <v>456</v>
      </c>
      <c r="C61" s="173">
        <v>-12184584</v>
      </c>
      <c r="D61" s="173">
        <v>-10734966</v>
      </c>
      <c r="E61" s="173">
        <f t="shared" si="7"/>
        <v>-1449618</v>
      </c>
      <c r="F61" s="173">
        <f t="shared" si="1"/>
        <v>13.503703691283233</v>
      </c>
      <c r="G61" s="169"/>
    </row>
    <row r="62" spans="1:9" s="165" customFormat="1">
      <c r="A62" s="450" t="s">
        <v>188</v>
      </c>
      <c r="B62" s="180" t="s">
        <v>457</v>
      </c>
      <c r="C62" s="172">
        <v>307434918</v>
      </c>
      <c r="D62" s="172">
        <v>252468727</v>
      </c>
      <c r="E62" s="172">
        <f t="shared" si="7"/>
        <v>54966191</v>
      </c>
      <c r="F62" s="172">
        <f t="shared" si="1"/>
        <v>21.771484988713077</v>
      </c>
      <c r="G62" s="168"/>
      <c r="I62" s="592"/>
    </row>
    <row r="63" spans="1:9">
      <c r="A63" s="451" t="s">
        <v>189</v>
      </c>
      <c r="B63" s="181" t="s">
        <v>458</v>
      </c>
      <c r="C63" s="173">
        <v>307434918</v>
      </c>
      <c r="D63" s="173">
        <v>252468727</v>
      </c>
      <c r="E63" s="173">
        <f t="shared" si="7"/>
        <v>54966191</v>
      </c>
      <c r="F63" s="173">
        <f t="shared" si="1"/>
        <v>21.771484988713077</v>
      </c>
      <c r="G63" s="169"/>
    </row>
    <row r="64" spans="1:9" s="165" customFormat="1">
      <c r="A64" s="450" t="s">
        <v>631</v>
      </c>
      <c r="B64" s="180" t="s">
        <v>459</v>
      </c>
      <c r="C64" s="172">
        <v>29590813.709999997</v>
      </c>
      <c r="D64" s="172">
        <v>30016669.709999997</v>
      </c>
      <c r="E64" s="172">
        <f t="shared" si="7"/>
        <v>-425856</v>
      </c>
      <c r="F64" s="172">
        <f t="shared" si="1"/>
        <v>-1.4187316718154341</v>
      </c>
      <c r="G64" s="168"/>
      <c r="I64" s="592"/>
    </row>
    <row r="65" spans="1:9" s="165" customFormat="1">
      <c r="A65" s="450" t="s">
        <v>461</v>
      </c>
      <c r="B65" s="180" t="s">
        <v>460</v>
      </c>
      <c r="C65" s="172">
        <v>21752324.199999999</v>
      </c>
      <c r="D65" s="172">
        <v>21752324.199999999</v>
      </c>
      <c r="E65" s="172">
        <f t="shared" si="7"/>
        <v>0</v>
      </c>
      <c r="F65" s="172">
        <f t="shared" si="1"/>
        <v>0</v>
      </c>
      <c r="G65" s="168"/>
      <c r="I65" s="592"/>
    </row>
    <row r="66" spans="1:9">
      <c r="A66" s="451" t="s">
        <v>632</v>
      </c>
      <c r="B66" s="181" t="s">
        <v>462</v>
      </c>
      <c r="C66" s="173">
        <v>5327704.5999999996</v>
      </c>
      <c r="D66" s="173">
        <v>5327704.5999999996</v>
      </c>
      <c r="E66" s="173">
        <f t="shared" si="7"/>
        <v>0</v>
      </c>
      <c r="F66" s="173">
        <f t="shared" si="1"/>
        <v>0</v>
      </c>
      <c r="G66" s="169"/>
    </row>
    <row r="67" spans="1:9">
      <c r="A67" s="451" t="s">
        <v>902</v>
      </c>
      <c r="B67" s="181" t="s">
        <v>463</v>
      </c>
      <c r="C67" s="173">
        <v>16424619.6</v>
      </c>
      <c r="D67" s="173">
        <v>16424619.6</v>
      </c>
      <c r="E67" s="173">
        <f t="shared" si="7"/>
        <v>0</v>
      </c>
      <c r="F67" s="173">
        <f t="shared" si="1"/>
        <v>0</v>
      </c>
      <c r="G67" s="169"/>
    </row>
    <row r="68" spans="1:9" s="165" customFormat="1">
      <c r="A68" s="450" t="s">
        <v>465</v>
      </c>
      <c r="B68" s="180" t="s">
        <v>464</v>
      </c>
      <c r="C68" s="172">
        <v>7838489.5099999998</v>
      </c>
      <c r="D68" s="172">
        <v>8264345.5099999998</v>
      </c>
      <c r="E68" s="172">
        <f t="shared" si="7"/>
        <v>-425856</v>
      </c>
      <c r="F68" s="172">
        <f t="shared" si="1"/>
        <v>-5.1529307370403012</v>
      </c>
      <c r="G68" s="168"/>
      <c r="I68" s="592"/>
    </row>
    <row r="69" spans="1:9">
      <c r="A69" s="451" t="s">
        <v>903</v>
      </c>
      <c r="B69" s="181" t="s">
        <v>466</v>
      </c>
      <c r="C69" s="173">
        <v>17676277.809999999</v>
      </c>
      <c r="D69" s="173">
        <v>17676277.809999999</v>
      </c>
      <c r="E69" s="173">
        <f t="shared" si="7"/>
        <v>0</v>
      </c>
      <c r="F69" s="173">
        <f t="shared" ref="F69:F161" si="8">E69/D69*100</f>
        <v>0</v>
      </c>
      <c r="G69" s="169"/>
    </row>
    <row r="70" spans="1:9">
      <c r="A70" s="451" t="s">
        <v>904</v>
      </c>
      <c r="B70" s="181" t="s">
        <v>467</v>
      </c>
      <c r="C70" s="173">
        <v>1888835.03</v>
      </c>
      <c r="D70" s="173">
        <v>1888835.03</v>
      </c>
      <c r="E70" s="173">
        <f t="shared" si="7"/>
        <v>0</v>
      </c>
      <c r="F70" s="173">
        <f t="shared" si="8"/>
        <v>0</v>
      </c>
      <c r="G70" s="169"/>
    </row>
    <row r="71" spans="1:9">
      <c r="A71" s="451" t="s">
        <v>905</v>
      </c>
      <c r="B71" s="181" t="s">
        <v>468</v>
      </c>
      <c r="C71" s="173">
        <v>-11726623.33</v>
      </c>
      <c r="D71" s="173">
        <v>-11300767.33</v>
      </c>
      <c r="E71" s="173">
        <f t="shared" si="7"/>
        <v>-425856</v>
      </c>
      <c r="F71" s="173">
        <f t="shared" si="8"/>
        <v>3.7683812750439132</v>
      </c>
      <c r="G71" s="169"/>
    </row>
    <row r="72" spans="1:9" s="165" customFormat="1">
      <c r="A72" s="450" t="s">
        <v>470</v>
      </c>
      <c r="B72" s="180" t="s">
        <v>469</v>
      </c>
      <c r="C72" s="172">
        <v>3267260</v>
      </c>
      <c r="D72" s="172">
        <v>68036</v>
      </c>
      <c r="E72" s="172">
        <f t="shared" si="7"/>
        <v>3199224</v>
      </c>
      <c r="F72" s="172">
        <f t="shared" si="8"/>
        <v>4702.2517490740202</v>
      </c>
      <c r="G72" s="168"/>
      <c r="I72" s="592"/>
    </row>
    <row r="73" spans="1:9" s="165" customFormat="1">
      <c r="A73" s="450" t="s">
        <v>906</v>
      </c>
      <c r="B73" s="180" t="s">
        <v>471</v>
      </c>
      <c r="C73" s="172">
        <v>3267260</v>
      </c>
      <c r="D73" s="172">
        <v>68036</v>
      </c>
      <c r="E73" s="172">
        <f t="shared" si="7"/>
        <v>3199224</v>
      </c>
      <c r="F73" s="172">
        <f t="shared" si="8"/>
        <v>4702.2517490740202</v>
      </c>
      <c r="G73" s="168"/>
      <c r="I73" s="592"/>
    </row>
    <row r="74" spans="1:9">
      <c r="A74" s="451" t="s">
        <v>907</v>
      </c>
      <c r="B74" s="181" t="s">
        <v>472</v>
      </c>
      <c r="C74" s="173">
        <v>3267260</v>
      </c>
      <c r="D74" s="173">
        <v>68036</v>
      </c>
      <c r="E74" s="173">
        <f t="shared" si="7"/>
        <v>3199224</v>
      </c>
      <c r="F74" s="173">
        <f t="shared" si="8"/>
        <v>4702.2517490740202</v>
      </c>
      <c r="G74" s="169"/>
    </row>
    <row r="75" spans="1:9">
      <c r="A75" s="451" t="s">
        <v>1190</v>
      </c>
      <c r="B75" s="181">
        <v>16010501</v>
      </c>
      <c r="C75" s="173">
        <v>2293810</v>
      </c>
      <c r="D75" s="173">
        <v>10871</v>
      </c>
      <c r="E75" s="173">
        <f t="shared" si="7"/>
        <v>2282939</v>
      </c>
      <c r="F75" s="173">
        <f t="shared" si="8"/>
        <v>21000.266764787048</v>
      </c>
      <c r="G75" s="169"/>
    </row>
    <row r="76" spans="1:9">
      <c r="A76" s="451" t="s">
        <v>1191</v>
      </c>
      <c r="B76" s="181" t="s">
        <v>473</v>
      </c>
      <c r="C76" s="173">
        <v>973450</v>
      </c>
      <c r="D76" s="173">
        <v>57165</v>
      </c>
      <c r="E76" s="173">
        <f t="shared" si="7"/>
        <v>916285</v>
      </c>
      <c r="F76" s="173">
        <f t="shared" si="8"/>
        <v>1602.8776349164698</v>
      </c>
      <c r="G76" s="169"/>
    </row>
    <row r="77" spans="1:9" s="165" customFormat="1" ht="16.5" customHeight="1">
      <c r="A77" s="450" t="s">
        <v>908</v>
      </c>
      <c r="B77" s="180" t="s">
        <v>474</v>
      </c>
      <c r="C77" s="172">
        <v>1007951</v>
      </c>
      <c r="D77" s="172">
        <v>1546278</v>
      </c>
      <c r="E77" s="172">
        <f t="shared" si="7"/>
        <v>-538327</v>
      </c>
      <c r="F77" s="172">
        <f t="shared" si="8"/>
        <v>-34.814373611989566</v>
      </c>
      <c r="G77" s="174"/>
      <c r="I77" s="592"/>
    </row>
    <row r="78" spans="1:9" s="165" customFormat="1" ht="16.5" customHeight="1">
      <c r="A78" s="665" t="s">
        <v>909</v>
      </c>
      <c r="B78" s="666" t="s">
        <v>475</v>
      </c>
      <c r="C78" s="172">
        <v>163544</v>
      </c>
      <c r="D78" s="172">
        <v>200402</v>
      </c>
      <c r="E78" s="172">
        <f t="shared" si="7"/>
        <v>-36858</v>
      </c>
      <c r="F78" s="172">
        <f t="shared" si="8"/>
        <v>-18.392032015648546</v>
      </c>
      <c r="G78" s="174"/>
      <c r="I78" s="592"/>
    </row>
    <row r="79" spans="1:9" ht="16.5" customHeight="1">
      <c r="A79" s="664" t="s">
        <v>910</v>
      </c>
      <c r="B79" s="303" t="s">
        <v>476</v>
      </c>
      <c r="C79" s="176">
        <v>163544</v>
      </c>
      <c r="D79" s="176">
        <v>200402</v>
      </c>
      <c r="E79" s="176">
        <f t="shared" si="7"/>
        <v>-36858</v>
      </c>
      <c r="F79" s="176">
        <f t="shared" si="8"/>
        <v>-18.392032015648546</v>
      </c>
      <c r="G79" s="177"/>
    </row>
    <row r="80" spans="1:9" ht="16.5" customHeight="1">
      <c r="A80" s="451" t="s">
        <v>911</v>
      </c>
      <c r="B80" s="181" t="s">
        <v>477</v>
      </c>
      <c r="C80" s="173">
        <v>0</v>
      </c>
      <c r="D80" s="173">
        <v>8090</v>
      </c>
      <c r="E80" s="173">
        <f t="shared" si="7"/>
        <v>-8090</v>
      </c>
      <c r="F80" s="173">
        <f t="shared" si="8"/>
        <v>-100</v>
      </c>
      <c r="G80" s="175"/>
    </row>
    <row r="81" spans="1:9" ht="16.5" customHeight="1">
      <c r="A81" s="451" t="s">
        <v>912</v>
      </c>
      <c r="B81" s="181" t="s">
        <v>478</v>
      </c>
      <c r="C81" s="173">
        <v>163544</v>
      </c>
      <c r="D81" s="173">
        <v>192312</v>
      </c>
      <c r="E81" s="173">
        <f t="shared" si="7"/>
        <v>-28768</v>
      </c>
      <c r="F81" s="173">
        <f t="shared" si="8"/>
        <v>-14.959024917841839</v>
      </c>
      <c r="G81" s="175"/>
    </row>
    <row r="82" spans="1:9" s="590" customFormat="1" ht="16.5" customHeight="1">
      <c r="A82" s="450" t="s">
        <v>913</v>
      </c>
      <c r="B82" s="180" t="s">
        <v>479</v>
      </c>
      <c r="C82" s="172">
        <v>74500</v>
      </c>
      <c r="D82" s="172">
        <v>13880</v>
      </c>
      <c r="E82" s="172">
        <f t="shared" si="7"/>
        <v>60620</v>
      </c>
      <c r="F82" s="172">
        <f t="shared" si="8"/>
        <v>436.74351585014409</v>
      </c>
      <c r="G82" s="589"/>
      <c r="I82" s="595"/>
    </row>
    <row r="83" spans="1:9">
      <c r="A83" s="451" t="s">
        <v>914</v>
      </c>
      <c r="B83" s="181" t="s">
        <v>480</v>
      </c>
      <c r="C83" s="173">
        <v>74500</v>
      </c>
      <c r="D83" s="173">
        <v>13880</v>
      </c>
      <c r="E83" s="173">
        <f t="shared" si="7"/>
        <v>60620</v>
      </c>
      <c r="F83" s="173">
        <f t="shared" si="8"/>
        <v>436.74351585014409</v>
      </c>
      <c r="G83" s="175"/>
    </row>
    <row r="84" spans="1:9">
      <c r="A84" s="451" t="s">
        <v>915</v>
      </c>
      <c r="B84" s="181" t="s">
        <v>481</v>
      </c>
      <c r="C84" s="173">
        <v>600</v>
      </c>
      <c r="D84" s="173">
        <v>600</v>
      </c>
      <c r="E84" s="173">
        <f t="shared" si="7"/>
        <v>0</v>
      </c>
      <c r="F84" s="173">
        <f t="shared" si="8"/>
        <v>0</v>
      </c>
      <c r="G84" s="175"/>
    </row>
    <row r="85" spans="1:9">
      <c r="A85" s="451" t="s">
        <v>916</v>
      </c>
      <c r="B85" s="181" t="s">
        <v>482</v>
      </c>
      <c r="C85" s="173">
        <v>48489</v>
      </c>
      <c r="D85" s="173">
        <v>7190</v>
      </c>
      <c r="E85" s="173">
        <f t="shared" si="7"/>
        <v>41299</v>
      </c>
      <c r="F85" s="173">
        <f t="shared" si="8"/>
        <v>574.39499304589708</v>
      </c>
      <c r="G85" s="175"/>
    </row>
    <row r="86" spans="1:9">
      <c r="A86" s="451" t="s">
        <v>917</v>
      </c>
      <c r="B86" s="181" t="s">
        <v>483</v>
      </c>
      <c r="C86" s="173">
        <v>24045</v>
      </c>
      <c r="D86" s="173">
        <v>5000</v>
      </c>
      <c r="E86" s="173">
        <f t="shared" si="7"/>
        <v>19045</v>
      </c>
      <c r="F86" s="173">
        <f t="shared" si="8"/>
        <v>380.90000000000003</v>
      </c>
      <c r="G86" s="175"/>
    </row>
    <row r="87" spans="1:9">
      <c r="A87" s="451" t="s">
        <v>918</v>
      </c>
      <c r="B87" s="181" t="s">
        <v>484</v>
      </c>
      <c r="C87" s="173">
        <v>1366</v>
      </c>
      <c r="D87" s="173">
        <v>1090</v>
      </c>
      <c r="E87" s="173">
        <f t="shared" si="7"/>
        <v>276</v>
      </c>
      <c r="F87" s="173">
        <f t="shared" si="8"/>
        <v>25.321100917431195</v>
      </c>
      <c r="G87" s="175"/>
    </row>
    <row r="88" spans="1:9" s="165" customFormat="1">
      <c r="A88" s="450" t="s">
        <v>919</v>
      </c>
      <c r="B88" s="180" t="s">
        <v>485</v>
      </c>
      <c r="C88" s="172">
        <v>769907</v>
      </c>
      <c r="D88" s="172">
        <v>1331996</v>
      </c>
      <c r="E88" s="172">
        <f t="shared" si="7"/>
        <v>-562089</v>
      </c>
      <c r="F88" s="172">
        <f t="shared" si="8"/>
        <v>-42.199000597599387</v>
      </c>
      <c r="G88" s="174"/>
      <c r="I88" s="592"/>
    </row>
    <row r="89" spans="1:9">
      <c r="A89" s="451" t="s">
        <v>920</v>
      </c>
      <c r="B89" s="181" t="s">
        <v>486</v>
      </c>
      <c r="C89" s="173">
        <v>946961</v>
      </c>
      <c r="D89" s="173">
        <v>1281753</v>
      </c>
      <c r="E89" s="173">
        <f t="shared" si="7"/>
        <v>-334792</v>
      </c>
      <c r="F89" s="173">
        <f t="shared" si="8"/>
        <v>-26.119853045009449</v>
      </c>
      <c r="G89" s="175"/>
    </row>
    <row r="90" spans="1:9">
      <c r="A90" s="451" t="s">
        <v>885</v>
      </c>
      <c r="B90" s="181" t="s">
        <v>487</v>
      </c>
      <c r="C90" s="173">
        <v>243823</v>
      </c>
      <c r="D90" s="173">
        <v>176526</v>
      </c>
      <c r="E90" s="173">
        <f t="shared" si="7"/>
        <v>67297</v>
      </c>
      <c r="F90" s="173">
        <f t="shared" si="8"/>
        <v>38.122996045908252</v>
      </c>
      <c r="G90" s="175"/>
    </row>
    <row r="91" spans="1:9">
      <c r="A91" s="451" t="s">
        <v>886</v>
      </c>
      <c r="B91" s="181" t="s">
        <v>488</v>
      </c>
      <c r="C91" s="173">
        <v>3138</v>
      </c>
      <c r="D91" s="173">
        <v>5227</v>
      </c>
      <c r="E91" s="173">
        <f t="shared" si="7"/>
        <v>-2089</v>
      </c>
      <c r="F91" s="173">
        <f>E91/D91*100</f>
        <v>-39.965563420700214</v>
      </c>
      <c r="G91" s="175"/>
    </row>
    <row r="92" spans="1:9">
      <c r="A92" s="451" t="s">
        <v>921</v>
      </c>
      <c r="B92" s="181" t="s">
        <v>986</v>
      </c>
      <c r="C92" s="173">
        <v>700000</v>
      </c>
      <c r="D92" s="173">
        <v>1100000</v>
      </c>
      <c r="E92" s="173">
        <f t="shared" si="7"/>
        <v>-400000</v>
      </c>
      <c r="F92" s="173">
        <f t="shared" si="8"/>
        <v>-36.363636363636367</v>
      </c>
      <c r="G92" s="175"/>
    </row>
    <row r="93" spans="1:9">
      <c r="A93" s="451" t="s">
        <v>922</v>
      </c>
      <c r="B93" s="181" t="s">
        <v>489</v>
      </c>
      <c r="C93" s="173">
        <v>-704807</v>
      </c>
      <c r="D93" s="173">
        <v>-564377</v>
      </c>
      <c r="E93" s="173">
        <f t="shared" si="7"/>
        <v>-140430</v>
      </c>
      <c r="F93" s="173">
        <f t="shared" si="8"/>
        <v>24.882303850086025</v>
      </c>
      <c r="G93" s="175"/>
    </row>
    <row r="94" spans="1:9">
      <c r="A94" s="451" t="s">
        <v>923</v>
      </c>
      <c r="B94" s="181" t="s">
        <v>490</v>
      </c>
      <c r="C94" s="173">
        <v>527753</v>
      </c>
      <c r="D94" s="173">
        <v>614620</v>
      </c>
      <c r="E94" s="173">
        <f t="shared" si="7"/>
        <v>-86867</v>
      </c>
      <c r="F94" s="173">
        <f t="shared" si="8"/>
        <v>-14.133448309524585</v>
      </c>
      <c r="G94" s="175"/>
    </row>
    <row r="95" spans="1:9">
      <c r="A95" s="451" t="s">
        <v>1021</v>
      </c>
      <c r="B95" s="181" t="s">
        <v>1023</v>
      </c>
      <c r="C95" s="173">
        <v>8000</v>
      </c>
      <c r="D95" s="173">
        <v>0</v>
      </c>
      <c r="E95" s="173">
        <f t="shared" si="7"/>
        <v>8000</v>
      </c>
      <c r="F95" s="173" t="e">
        <f t="shared" si="8"/>
        <v>#DIV/0!</v>
      </c>
      <c r="G95" s="175"/>
    </row>
    <row r="96" spans="1:9">
      <c r="A96" s="451" t="s">
        <v>924</v>
      </c>
      <c r="B96" s="181" t="s">
        <v>491</v>
      </c>
      <c r="C96" s="173">
        <v>100</v>
      </c>
      <c r="D96" s="173">
        <v>100</v>
      </c>
      <c r="E96" s="173">
        <f t="shared" si="7"/>
        <v>0</v>
      </c>
      <c r="F96" s="173">
        <f t="shared" si="8"/>
        <v>0</v>
      </c>
      <c r="G96" s="175"/>
    </row>
    <row r="97" spans="1:9">
      <c r="A97" s="451" t="s">
        <v>925</v>
      </c>
      <c r="B97" s="181" t="s">
        <v>492</v>
      </c>
      <c r="C97" s="173">
        <v>200</v>
      </c>
      <c r="D97" s="173">
        <v>200</v>
      </c>
      <c r="E97" s="173">
        <f t="shared" si="7"/>
        <v>0</v>
      </c>
      <c r="F97" s="173">
        <f t="shared" si="8"/>
        <v>0</v>
      </c>
      <c r="G97" s="175"/>
    </row>
    <row r="98" spans="1:9">
      <c r="A98" s="451" t="s">
        <v>1022</v>
      </c>
      <c r="B98" s="181" t="s">
        <v>1024</v>
      </c>
      <c r="C98" s="173">
        <v>19453</v>
      </c>
      <c r="D98" s="173">
        <v>0</v>
      </c>
      <c r="E98" s="173">
        <f t="shared" si="7"/>
        <v>19453</v>
      </c>
      <c r="F98" s="173" t="e">
        <f t="shared" si="8"/>
        <v>#DIV/0!</v>
      </c>
      <c r="G98" s="175"/>
    </row>
    <row r="99" spans="1:9">
      <c r="A99" s="451" t="s">
        <v>926</v>
      </c>
      <c r="B99" s="181" t="s">
        <v>493</v>
      </c>
      <c r="C99" s="170">
        <v>500000</v>
      </c>
      <c r="D99" s="170">
        <v>614320</v>
      </c>
      <c r="E99" s="173">
        <f t="shared" si="7"/>
        <v>-114320</v>
      </c>
      <c r="F99" s="173">
        <f t="shared" si="8"/>
        <v>-18.60919390545644</v>
      </c>
      <c r="G99" s="175"/>
    </row>
    <row r="100" spans="1:9" s="165" customFormat="1">
      <c r="A100" s="603" t="s">
        <v>101</v>
      </c>
      <c r="B100" s="600" t="s">
        <v>987</v>
      </c>
      <c r="C100" s="601">
        <v>4652866196.8700008</v>
      </c>
      <c r="D100" s="601">
        <v>4447530002.6500006</v>
      </c>
      <c r="E100" s="601">
        <f t="shared" si="7"/>
        <v>205336194.22000027</v>
      </c>
      <c r="F100" s="601">
        <f t="shared" si="8"/>
        <v>4.6168591127581715</v>
      </c>
      <c r="G100" s="602"/>
      <c r="I100" s="592"/>
    </row>
    <row r="101" spans="1:9" s="165" customFormat="1">
      <c r="A101" s="452" t="s">
        <v>494</v>
      </c>
      <c r="B101" s="180" t="s">
        <v>399</v>
      </c>
      <c r="C101" s="172">
        <v>5478720539.75</v>
      </c>
      <c r="D101" s="172">
        <v>5115760844.75</v>
      </c>
      <c r="E101" s="172">
        <f t="shared" si="7"/>
        <v>362959695</v>
      </c>
      <c r="F101" s="172">
        <f t="shared" si="8"/>
        <v>7.0949308619945333</v>
      </c>
      <c r="G101" s="174"/>
      <c r="I101" s="592"/>
    </row>
    <row r="102" spans="1:9" s="165" customFormat="1">
      <c r="A102" s="452" t="s">
        <v>927</v>
      </c>
      <c r="B102" s="180" t="s">
        <v>495</v>
      </c>
      <c r="C102" s="172">
        <v>68337834</v>
      </c>
      <c r="D102" s="172">
        <v>93851237</v>
      </c>
      <c r="E102" s="172">
        <f t="shared" si="7"/>
        <v>-25513403</v>
      </c>
      <c r="F102" s="172">
        <f t="shared" si="8"/>
        <v>-27.184940567165889</v>
      </c>
      <c r="G102" s="174"/>
      <c r="I102" s="592"/>
    </row>
    <row r="103" spans="1:9" s="165" customFormat="1">
      <c r="A103" s="452" t="s">
        <v>928</v>
      </c>
      <c r="B103" s="180" t="s">
        <v>496</v>
      </c>
      <c r="C103" s="172">
        <v>64759440</v>
      </c>
      <c r="D103" s="172">
        <v>88833386</v>
      </c>
      <c r="E103" s="172">
        <f t="shared" si="7"/>
        <v>-24073946</v>
      </c>
      <c r="F103" s="172">
        <f t="shared" si="8"/>
        <v>-27.100110762410878</v>
      </c>
      <c r="G103" s="174"/>
      <c r="I103" s="592"/>
    </row>
    <row r="104" spans="1:9" s="165" customFormat="1">
      <c r="A104" s="452" t="s">
        <v>1029</v>
      </c>
      <c r="B104" s="181" t="s">
        <v>1031</v>
      </c>
      <c r="C104" s="173">
        <v>428571</v>
      </c>
      <c r="D104" s="173">
        <v>0</v>
      </c>
      <c r="E104" s="173">
        <f t="shared" ref="E104:E105" si="9">C104-D104</f>
        <v>428571</v>
      </c>
      <c r="F104" s="173" t="e">
        <f t="shared" ref="F104:F105" si="10">E104/D104*100</f>
        <v>#DIV/0!</v>
      </c>
      <c r="G104" s="174"/>
      <c r="I104" s="592"/>
    </row>
    <row r="105" spans="1:9" s="165" customFormat="1">
      <c r="A105" s="452" t="s">
        <v>1030</v>
      </c>
      <c r="B105" s="181" t="s">
        <v>1032</v>
      </c>
      <c r="C105" s="173">
        <v>428571</v>
      </c>
      <c r="D105" s="173">
        <v>0</v>
      </c>
      <c r="E105" s="173">
        <f t="shared" si="9"/>
        <v>428571</v>
      </c>
      <c r="F105" s="173" t="e">
        <f t="shared" si="10"/>
        <v>#DIV/0!</v>
      </c>
      <c r="G105" s="174"/>
      <c r="I105" s="592"/>
    </row>
    <row r="106" spans="1:9">
      <c r="A106" s="453" t="s">
        <v>929</v>
      </c>
      <c r="B106" s="181" t="s">
        <v>250</v>
      </c>
      <c r="C106" s="173">
        <v>21479399</v>
      </c>
      <c r="D106" s="173">
        <v>33390856</v>
      </c>
      <c r="E106" s="173">
        <f t="shared" si="7"/>
        <v>-11911457</v>
      </c>
      <c r="F106" s="173">
        <f t="shared" si="8"/>
        <v>-35.672811143266287</v>
      </c>
      <c r="G106" s="175"/>
    </row>
    <row r="107" spans="1:9">
      <c r="A107" s="453" t="s">
        <v>930</v>
      </c>
      <c r="B107" s="181" t="s">
        <v>497</v>
      </c>
      <c r="C107" s="173">
        <v>12501259</v>
      </c>
      <c r="D107" s="173">
        <v>13258739</v>
      </c>
      <c r="E107" s="173">
        <f t="shared" si="7"/>
        <v>-757480</v>
      </c>
      <c r="F107" s="173">
        <f t="shared" ref="F107" si="11">E107/D107*100</f>
        <v>-5.7130621547041534</v>
      </c>
      <c r="G107" s="175"/>
    </row>
    <row r="108" spans="1:9">
      <c r="A108" s="453" t="s">
        <v>1033</v>
      </c>
      <c r="B108" s="181" t="s">
        <v>1034</v>
      </c>
      <c r="C108" s="173">
        <v>17</v>
      </c>
      <c r="D108" s="173">
        <v>0</v>
      </c>
      <c r="E108" s="173">
        <f t="shared" ref="E108" si="12">C108-D108</f>
        <v>17</v>
      </c>
      <c r="F108" s="173" t="e">
        <f t="shared" ref="F108" si="13">E108/D108*100</f>
        <v>#DIV/0!</v>
      </c>
      <c r="G108" s="175"/>
    </row>
    <row r="109" spans="1:9">
      <c r="A109" s="453" t="s">
        <v>931</v>
      </c>
      <c r="B109" s="181" t="s">
        <v>498</v>
      </c>
      <c r="C109" s="173">
        <v>83000</v>
      </c>
      <c r="D109" s="173">
        <v>1876</v>
      </c>
      <c r="E109" s="173">
        <f t="shared" si="7"/>
        <v>81124</v>
      </c>
      <c r="F109" s="173">
        <f t="shared" si="8"/>
        <v>4324.3070362473345</v>
      </c>
      <c r="G109" s="175"/>
    </row>
    <row r="110" spans="1:9">
      <c r="A110" s="453" t="s">
        <v>932</v>
      </c>
      <c r="B110" s="181" t="s">
        <v>613</v>
      </c>
      <c r="C110" s="173">
        <v>5280072</v>
      </c>
      <c r="D110" s="173">
        <v>4969486</v>
      </c>
      <c r="E110" s="173">
        <f t="shared" si="7"/>
        <v>310586</v>
      </c>
      <c r="F110" s="173">
        <f>E110/D110*100</f>
        <v>6.2498616557124818</v>
      </c>
      <c r="G110" s="175"/>
    </row>
    <row r="111" spans="1:9">
      <c r="A111" s="453" t="s">
        <v>933</v>
      </c>
      <c r="B111" s="181" t="s">
        <v>499</v>
      </c>
      <c r="C111" s="173">
        <v>1134698</v>
      </c>
      <c r="D111" s="173">
        <v>1152475</v>
      </c>
      <c r="E111" s="173">
        <f t="shared" si="7"/>
        <v>-17777</v>
      </c>
      <c r="F111" s="173">
        <f>E111/D111*100</f>
        <v>-1.5425063450400225</v>
      </c>
      <c r="G111" s="175"/>
    </row>
    <row r="112" spans="1:9">
      <c r="A112" s="453" t="s">
        <v>934</v>
      </c>
      <c r="B112" s="181" t="s">
        <v>614</v>
      </c>
      <c r="C112" s="173">
        <v>148148</v>
      </c>
      <c r="D112" s="173">
        <v>2391</v>
      </c>
      <c r="E112" s="173">
        <f t="shared" si="7"/>
        <v>145757</v>
      </c>
      <c r="F112" s="173">
        <f t="shared" si="8"/>
        <v>6096.0685905478877</v>
      </c>
      <c r="G112" s="175"/>
    </row>
    <row r="113" spans="1:9">
      <c r="A113" s="453" t="s">
        <v>1035</v>
      </c>
      <c r="B113" s="181" t="s">
        <v>1036</v>
      </c>
      <c r="C113" s="173">
        <v>108366</v>
      </c>
      <c r="D113" s="173">
        <v>0</v>
      </c>
      <c r="E113" s="173">
        <f t="shared" si="7"/>
        <v>108366</v>
      </c>
      <c r="F113" s="173" t="e">
        <f t="shared" si="8"/>
        <v>#DIV/0!</v>
      </c>
      <c r="G113" s="175"/>
    </row>
    <row r="114" spans="1:9">
      <c r="A114" s="453" t="s">
        <v>935</v>
      </c>
      <c r="B114" s="181" t="s">
        <v>988</v>
      </c>
      <c r="C114" s="173">
        <v>2215889</v>
      </c>
      <c r="D114" s="173">
        <v>14005889</v>
      </c>
      <c r="E114" s="173">
        <f t="shared" si="7"/>
        <v>-11790000</v>
      </c>
      <c r="F114" s="173">
        <f>E114/D114*100</f>
        <v>-84.178876471175798</v>
      </c>
      <c r="G114" s="175"/>
    </row>
    <row r="115" spans="1:9">
      <c r="A115" s="623" t="s">
        <v>1017</v>
      </c>
      <c r="B115" s="303" t="s">
        <v>989</v>
      </c>
      <c r="C115" s="176">
        <v>7950</v>
      </c>
      <c r="D115" s="176">
        <v>0</v>
      </c>
      <c r="E115" s="176">
        <f t="shared" si="7"/>
        <v>7950</v>
      </c>
      <c r="F115" s="176" t="e">
        <f>E115/D115*100</f>
        <v>#DIV/0!</v>
      </c>
      <c r="G115" s="177"/>
    </row>
    <row r="116" spans="1:9">
      <c r="A116" s="453" t="s">
        <v>936</v>
      </c>
      <c r="B116" s="181" t="s">
        <v>400</v>
      </c>
      <c r="C116" s="173">
        <v>22280220</v>
      </c>
      <c r="D116" s="173">
        <v>22221832</v>
      </c>
      <c r="E116" s="173">
        <f t="shared" si="7"/>
        <v>58388</v>
      </c>
      <c r="F116" s="173">
        <f>E116/D116*100</f>
        <v>0.26275061390078008</v>
      </c>
      <c r="G116" s="175"/>
    </row>
    <row r="117" spans="1:9">
      <c r="A117" s="453" t="s">
        <v>937</v>
      </c>
      <c r="B117" s="181" t="s">
        <v>615</v>
      </c>
      <c r="C117" s="173">
        <v>8060</v>
      </c>
      <c r="D117" s="173">
        <v>137059</v>
      </c>
      <c r="E117" s="173">
        <f t="shared" si="7"/>
        <v>-128999</v>
      </c>
      <c r="F117" s="173">
        <f t="shared" si="8"/>
        <v>-94.119320876410882</v>
      </c>
      <c r="G117" s="175"/>
    </row>
    <row r="118" spans="1:9">
      <c r="A118" s="453" t="s">
        <v>1078</v>
      </c>
      <c r="B118" s="660">
        <v>21050503</v>
      </c>
      <c r="C118" s="173">
        <v>266564</v>
      </c>
      <c r="D118" s="173">
        <v>0</v>
      </c>
      <c r="E118" s="173">
        <f t="shared" si="7"/>
        <v>266564</v>
      </c>
      <c r="F118" s="173" t="e">
        <f t="shared" si="8"/>
        <v>#DIV/0!</v>
      </c>
      <c r="G118" s="175"/>
    </row>
    <row r="119" spans="1:9">
      <c r="A119" s="453" t="s">
        <v>938</v>
      </c>
      <c r="B119" s="181" t="s">
        <v>500</v>
      </c>
      <c r="C119" s="173">
        <v>0</v>
      </c>
      <c r="D119" s="173">
        <v>59910</v>
      </c>
      <c r="E119" s="173">
        <f t="shared" si="7"/>
        <v>-59910</v>
      </c>
      <c r="F119" s="173">
        <f t="shared" ref="F119:F121" si="14">E119/D119*100</f>
        <v>-100</v>
      </c>
      <c r="G119" s="175"/>
    </row>
    <row r="120" spans="1:9">
      <c r="A120" s="453" t="s">
        <v>939</v>
      </c>
      <c r="B120" s="181" t="s">
        <v>990</v>
      </c>
      <c r="C120" s="173">
        <v>0</v>
      </c>
      <c r="D120" s="173">
        <v>261000</v>
      </c>
      <c r="E120" s="173">
        <f t="shared" ref="E120:E174" si="15">C120-D120</f>
        <v>-261000</v>
      </c>
      <c r="F120" s="173">
        <f t="shared" si="14"/>
        <v>-100</v>
      </c>
      <c r="G120" s="175"/>
    </row>
    <row r="121" spans="1:9">
      <c r="A121" s="453" t="s">
        <v>940</v>
      </c>
      <c r="B121" s="181" t="s">
        <v>501</v>
      </c>
      <c r="C121" s="173">
        <v>15422082</v>
      </c>
      <c r="D121" s="173">
        <v>15520108</v>
      </c>
      <c r="E121" s="173">
        <f t="shared" si="15"/>
        <v>-98026</v>
      </c>
      <c r="F121" s="173">
        <f t="shared" si="14"/>
        <v>-0.63160642954288715</v>
      </c>
      <c r="G121" s="175"/>
    </row>
    <row r="122" spans="1:9">
      <c r="A122" s="453" t="s">
        <v>941</v>
      </c>
      <c r="B122" s="181" t="s">
        <v>616</v>
      </c>
      <c r="C122" s="173">
        <v>0</v>
      </c>
      <c r="D122" s="173">
        <v>47343</v>
      </c>
      <c r="E122" s="173">
        <f t="shared" si="15"/>
        <v>-47343</v>
      </c>
      <c r="F122" s="173">
        <f t="shared" si="8"/>
        <v>-100</v>
      </c>
      <c r="G122" s="175"/>
    </row>
    <row r="123" spans="1:9">
      <c r="A123" s="453" t="s">
        <v>942</v>
      </c>
      <c r="B123" s="181" t="s">
        <v>617</v>
      </c>
      <c r="C123" s="173">
        <v>0</v>
      </c>
      <c r="D123" s="173">
        <v>222763</v>
      </c>
      <c r="E123" s="173">
        <f t="shared" si="15"/>
        <v>-222763</v>
      </c>
      <c r="F123" s="173">
        <f t="shared" si="8"/>
        <v>-100</v>
      </c>
      <c r="G123" s="175"/>
    </row>
    <row r="124" spans="1:9">
      <c r="A124" s="453" t="s">
        <v>943</v>
      </c>
      <c r="B124" s="181" t="s">
        <v>618</v>
      </c>
      <c r="C124" s="173">
        <v>6583514</v>
      </c>
      <c r="D124" s="173">
        <v>5973649</v>
      </c>
      <c r="E124" s="173">
        <f t="shared" si="15"/>
        <v>609865</v>
      </c>
      <c r="F124" s="173">
        <f t="shared" ref="F124:F131" si="16">E124/D124*100</f>
        <v>10.209254008730676</v>
      </c>
      <c r="G124" s="175"/>
    </row>
    <row r="125" spans="1:9">
      <c r="A125" s="453" t="s">
        <v>944</v>
      </c>
      <c r="B125" s="181" t="s">
        <v>401</v>
      </c>
      <c r="C125" s="173">
        <v>20368434</v>
      </c>
      <c r="D125" s="173">
        <v>32209530</v>
      </c>
      <c r="E125" s="173">
        <f t="shared" si="15"/>
        <v>-11841096</v>
      </c>
      <c r="F125" s="173">
        <f t="shared" si="16"/>
        <v>-36.76270967008832</v>
      </c>
      <c r="G125" s="175"/>
    </row>
    <row r="126" spans="1:9">
      <c r="A126" s="453" t="s">
        <v>945</v>
      </c>
      <c r="B126" s="181" t="s">
        <v>402</v>
      </c>
      <c r="C126" s="173">
        <v>202816</v>
      </c>
      <c r="D126" s="173">
        <v>1011168</v>
      </c>
      <c r="E126" s="173">
        <f t="shared" si="15"/>
        <v>-808352</v>
      </c>
      <c r="F126" s="173">
        <f t="shared" ref="F126" si="17">E126/D126*100</f>
        <v>-79.942403240608883</v>
      </c>
      <c r="G126" s="175"/>
    </row>
    <row r="127" spans="1:9">
      <c r="A127" s="453" t="s">
        <v>946</v>
      </c>
      <c r="B127" s="181" t="s">
        <v>502</v>
      </c>
      <c r="C127" s="173">
        <v>202816</v>
      </c>
      <c r="D127" s="173">
        <v>1011168</v>
      </c>
      <c r="E127" s="173">
        <f t="shared" si="15"/>
        <v>-808352</v>
      </c>
      <c r="F127" s="173">
        <f t="shared" si="16"/>
        <v>-79.942403240608883</v>
      </c>
      <c r="G127" s="175"/>
    </row>
    <row r="128" spans="1:9" s="165" customFormat="1">
      <c r="A128" s="452" t="s">
        <v>947</v>
      </c>
      <c r="B128" s="180" t="s">
        <v>503</v>
      </c>
      <c r="C128" s="172">
        <v>3578394</v>
      </c>
      <c r="D128" s="172">
        <v>5017851</v>
      </c>
      <c r="E128" s="172">
        <f t="shared" si="15"/>
        <v>-1439457</v>
      </c>
      <c r="F128" s="172">
        <f t="shared" si="16"/>
        <v>-28.686722662749453</v>
      </c>
      <c r="G128" s="174"/>
      <c r="I128" s="592"/>
    </row>
    <row r="129" spans="1:9">
      <c r="A129" s="453" t="s">
        <v>948</v>
      </c>
      <c r="B129" s="181" t="s">
        <v>403</v>
      </c>
      <c r="C129" s="173">
        <v>1844825</v>
      </c>
      <c r="D129" s="173">
        <v>3189949</v>
      </c>
      <c r="E129" s="173">
        <f t="shared" si="15"/>
        <v>-1345124</v>
      </c>
      <c r="F129" s="173">
        <f t="shared" si="16"/>
        <v>-42.167570704108435</v>
      </c>
      <c r="G129" s="175"/>
    </row>
    <row r="130" spans="1:9">
      <c r="A130" s="453" t="s">
        <v>949</v>
      </c>
      <c r="B130" s="181" t="s">
        <v>504</v>
      </c>
      <c r="C130" s="173">
        <v>119</v>
      </c>
      <c r="D130" s="173">
        <v>119</v>
      </c>
      <c r="E130" s="173">
        <f t="shared" si="15"/>
        <v>0</v>
      </c>
      <c r="F130" s="173">
        <f t="shared" si="16"/>
        <v>0</v>
      </c>
      <c r="G130" s="175"/>
    </row>
    <row r="131" spans="1:9">
      <c r="A131" s="453" t="s">
        <v>950</v>
      </c>
      <c r="B131" s="181">
        <v>21080302</v>
      </c>
      <c r="C131" s="173">
        <v>1497180</v>
      </c>
      <c r="D131" s="173">
        <v>3051905</v>
      </c>
      <c r="E131" s="173">
        <f t="shared" si="15"/>
        <v>-1554725</v>
      </c>
      <c r="F131" s="173">
        <f t="shared" si="16"/>
        <v>-50.94277180973851</v>
      </c>
      <c r="G131" s="175"/>
    </row>
    <row r="132" spans="1:9">
      <c r="A132" s="453" t="s">
        <v>951</v>
      </c>
      <c r="B132" s="181" t="s">
        <v>505</v>
      </c>
      <c r="C132" s="173">
        <v>251495</v>
      </c>
      <c r="D132" s="173">
        <v>15483</v>
      </c>
      <c r="E132" s="173">
        <f t="shared" si="15"/>
        <v>236012</v>
      </c>
      <c r="F132" s="173">
        <f t="shared" si="8"/>
        <v>1524.3299102241167</v>
      </c>
      <c r="G132" s="175"/>
    </row>
    <row r="133" spans="1:9">
      <c r="A133" s="453" t="s">
        <v>952</v>
      </c>
      <c r="B133" s="181" t="s">
        <v>619</v>
      </c>
      <c r="C133" s="173">
        <v>96031</v>
      </c>
      <c r="D133" s="173">
        <v>122442</v>
      </c>
      <c r="E133" s="173">
        <f t="shared" si="15"/>
        <v>-26411</v>
      </c>
      <c r="F133" s="173">
        <f t="shared" si="8"/>
        <v>-21.570212835464954</v>
      </c>
      <c r="G133" s="175"/>
    </row>
    <row r="134" spans="1:9">
      <c r="A134" s="453" t="s">
        <v>953</v>
      </c>
      <c r="B134" s="181" t="s">
        <v>404</v>
      </c>
      <c r="C134" s="173">
        <v>1733569</v>
      </c>
      <c r="D134" s="173">
        <v>1827902</v>
      </c>
      <c r="E134" s="173">
        <f t="shared" si="15"/>
        <v>-94333</v>
      </c>
      <c r="F134" s="173">
        <f t="shared" si="8"/>
        <v>-5.1607252467583056</v>
      </c>
      <c r="G134" s="175"/>
    </row>
    <row r="135" spans="1:9" s="165" customFormat="1">
      <c r="A135" s="452" t="s">
        <v>954</v>
      </c>
      <c r="B135" s="180" t="s">
        <v>409</v>
      </c>
      <c r="C135" s="172">
        <v>217560485.45000005</v>
      </c>
      <c r="D135" s="172">
        <v>200727020.45000005</v>
      </c>
      <c r="E135" s="172">
        <f t="shared" si="15"/>
        <v>16833465</v>
      </c>
      <c r="F135" s="172">
        <f t="shared" si="8"/>
        <v>8.3862476323625401</v>
      </c>
      <c r="G135" s="174"/>
      <c r="I135" s="592"/>
    </row>
    <row r="136" spans="1:9" s="165" customFormat="1">
      <c r="A136" s="452" t="s">
        <v>955</v>
      </c>
      <c r="B136" s="180" t="s">
        <v>506</v>
      </c>
      <c r="C136" s="172">
        <v>117778789.72</v>
      </c>
      <c r="D136" s="172">
        <v>105228464.72</v>
      </c>
      <c r="E136" s="172">
        <f t="shared" si="15"/>
        <v>12550325</v>
      </c>
      <c r="F136" s="172">
        <f t="shared" si="8"/>
        <v>11.926739626388041</v>
      </c>
      <c r="G136" s="174"/>
      <c r="I136" s="592"/>
    </row>
    <row r="137" spans="1:9">
      <c r="A137" s="453" t="s">
        <v>956</v>
      </c>
      <c r="B137" s="181" t="s">
        <v>405</v>
      </c>
      <c r="C137" s="173">
        <v>117778789.72</v>
      </c>
      <c r="D137" s="173">
        <v>105228464.72</v>
      </c>
      <c r="E137" s="173">
        <f t="shared" si="15"/>
        <v>12550325</v>
      </c>
      <c r="F137" s="173">
        <f t="shared" si="8"/>
        <v>11.926739626388041</v>
      </c>
      <c r="G137" s="175"/>
    </row>
    <row r="138" spans="1:9">
      <c r="A138" s="453" t="s">
        <v>957</v>
      </c>
      <c r="B138" s="181" t="s">
        <v>507</v>
      </c>
      <c r="C138" s="173">
        <v>117778789.72</v>
      </c>
      <c r="D138" s="173">
        <v>105228464.72</v>
      </c>
      <c r="E138" s="173">
        <f t="shared" si="15"/>
        <v>12550325</v>
      </c>
      <c r="F138" s="173">
        <f>E138/D138*100</f>
        <v>11.926739626388041</v>
      </c>
      <c r="G138" s="175"/>
    </row>
    <row r="139" spans="1:9" s="165" customFormat="1">
      <c r="A139" s="452" t="s">
        <v>958</v>
      </c>
      <c r="B139" s="180" t="s">
        <v>991</v>
      </c>
      <c r="C139" s="172">
        <v>28358135.73</v>
      </c>
      <c r="D139" s="172">
        <v>28358135.73</v>
      </c>
      <c r="E139" s="172">
        <f t="shared" si="15"/>
        <v>0</v>
      </c>
      <c r="F139" s="172">
        <f>E139/D139*100</f>
        <v>0</v>
      </c>
      <c r="G139" s="174"/>
      <c r="I139" s="592"/>
    </row>
    <row r="140" spans="1:9">
      <c r="A140" s="453" t="s">
        <v>959</v>
      </c>
      <c r="B140" s="181" t="s">
        <v>992</v>
      </c>
      <c r="C140" s="173">
        <v>28358135.73</v>
      </c>
      <c r="D140" s="173">
        <v>28358135.73</v>
      </c>
      <c r="E140" s="173">
        <f t="shared" si="15"/>
        <v>0</v>
      </c>
      <c r="F140" s="173">
        <f>E140/D140*100</f>
        <v>0</v>
      </c>
      <c r="G140" s="175"/>
    </row>
    <row r="141" spans="1:9" s="165" customFormat="1">
      <c r="A141" s="452" t="s">
        <v>960</v>
      </c>
      <c r="B141" s="180" t="s">
        <v>508</v>
      </c>
      <c r="C141" s="172">
        <v>71423560</v>
      </c>
      <c r="D141" s="172">
        <v>67140420</v>
      </c>
      <c r="E141" s="172">
        <f t="shared" si="15"/>
        <v>4283140</v>
      </c>
      <c r="F141" s="172">
        <f t="shared" si="8"/>
        <v>6.3793762386353858</v>
      </c>
      <c r="G141" s="174"/>
      <c r="I141" s="592"/>
    </row>
    <row r="142" spans="1:9">
      <c r="A142" s="453" t="s">
        <v>961</v>
      </c>
      <c r="B142" s="181" t="s">
        <v>406</v>
      </c>
      <c r="C142" s="173">
        <v>71236350</v>
      </c>
      <c r="D142" s="173">
        <v>67140420</v>
      </c>
      <c r="E142" s="173">
        <f t="shared" si="15"/>
        <v>4095930</v>
      </c>
      <c r="F142" s="173">
        <f t="shared" si="8"/>
        <v>6.1005427133163597</v>
      </c>
      <c r="G142" s="175"/>
    </row>
    <row r="143" spans="1:9">
      <c r="A143" s="453" t="s">
        <v>962</v>
      </c>
      <c r="B143" s="181" t="s">
        <v>509</v>
      </c>
      <c r="C143" s="173">
        <v>527220</v>
      </c>
      <c r="D143" s="173">
        <v>1223680</v>
      </c>
      <c r="E143" s="173">
        <f t="shared" si="15"/>
        <v>-696460</v>
      </c>
      <c r="F143" s="173">
        <f t="shared" si="8"/>
        <v>-56.915206589958153</v>
      </c>
      <c r="G143" s="175"/>
    </row>
    <row r="144" spans="1:9">
      <c r="A144" s="453" t="s">
        <v>963</v>
      </c>
      <c r="B144" s="181" t="s">
        <v>510</v>
      </c>
      <c r="C144" s="173">
        <v>20039279</v>
      </c>
      <c r="D144" s="173">
        <v>22092104</v>
      </c>
      <c r="E144" s="173">
        <f t="shared" si="15"/>
        <v>-2052825</v>
      </c>
      <c r="F144" s="173">
        <f t="shared" si="8"/>
        <v>-9.2921208410027401</v>
      </c>
      <c r="G144" s="175"/>
    </row>
    <row r="145" spans="1:9">
      <c r="A145" s="453" t="s">
        <v>964</v>
      </c>
      <c r="B145" s="181" t="s">
        <v>511</v>
      </c>
      <c r="C145" s="173">
        <v>5334878</v>
      </c>
      <c r="D145" s="173">
        <v>4358371</v>
      </c>
      <c r="E145" s="173">
        <f t="shared" si="15"/>
        <v>976507</v>
      </c>
      <c r="F145" s="173">
        <f t="shared" si="8"/>
        <v>22.405320703538088</v>
      </c>
      <c r="G145" s="175"/>
    </row>
    <row r="146" spans="1:9">
      <c r="A146" s="453" t="s">
        <v>965</v>
      </c>
      <c r="B146" s="181" t="s">
        <v>512</v>
      </c>
      <c r="C146" s="173">
        <v>20274973</v>
      </c>
      <c r="D146" s="173">
        <v>14366265</v>
      </c>
      <c r="E146" s="173">
        <f t="shared" si="15"/>
        <v>5908708</v>
      </c>
      <c r="F146" s="173">
        <f t="shared" si="8"/>
        <v>41.129047807485101</v>
      </c>
      <c r="G146" s="175"/>
    </row>
    <row r="147" spans="1:9">
      <c r="A147" s="453" t="s">
        <v>966</v>
      </c>
      <c r="B147" s="181" t="s">
        <v>513</v>
      </c>
      <c r="C147" s="173">
        <v>60000</v>
      </c>
      <c r="D147" s="173">
        <v>100000</v>
      </c>
      <c r="E147" s="173">
        <f t="shared" si="15"/>
        <v>-40000</v>
      </c>
      <c r="F147" s="173">
        <f t="shared" si="8"/>
        <v>-40</v>
      </c>
      <c r="G147" s="175"/>
    </row>
    <row r="148" spans="1:9">
      <c r="A148" s="453" t="s">
        <v>926</v>
      </c>
      <c r="B148" s="181" t="s">
        <v>514</v>
      </c>
      <c r="C148" s="173">
        <v>25000000</v>
      </c>
      <c r="D148" s="173">
        <v>25000000</v>
      </c>
      <c r="E148" s="173">
        <f t="shared" si="15"/>
        <v>0</v>
      </c>
      <c r="F148" s="173">
        <f t="shared" si="8"/>
        <v>0</v>
      </c>
      <c r="G148" s="175"/>
    </row>
    <row r="149" spans="1:9">
      <c r="A149" s="453" t="s">
        <v>1025</v>
      </c>
      <c r="B149" s="181" t="s">
        <v>1027</v>
      </c>
      <c r="C149" s="173">
        <v>187210</v>
      </c>
      <c r="D149" s="173">
        <v>0</v>
      </c>
      <c r="E149" s="173">
        <f t="shared" si="15"/>
        <v>187210</v>
      </c>
      <c r="F149" s="173" t="e">
        <f t="shared" si="8"/>
        <v>#DIV/0!</v>
      </c>
      <c r="G149" s="175"/>
    </row>
    <row r="150" spans="1:9">
      <c r="A150" s="453" t="s">
        <v>1026</v>
      </c>
      <c r="B150" s="181" t="s">
        <v>1028</v>
      </c>
      <c r="C150" s="173">
        <v>187210</v>
      </c>
      <c r="D150" s="173">
        <v>0</v>
      </c>
      <c r="E150" s="173">
        <f t="shared" si="15"/>
        <v>187210</v>
      </c>
      <c r="F150" s="173" t="e">
        <f t="shared" si="8"/>
        <v>#DIV/0!</v>
      </c>
      <c r="G150" s="175"/>
    </row>
    <row r="151" spans="1:9">
      <c r="A151" s="623" t="s">
        <v>1079</v>
      </c>
      <c r="B151" s="303" t="s">
        <v>1081</v>
      </c>
      <c r="C151" s="176">
        <v>0</v>
      </c>
      <c r="D151" s="176">
        <v>0</v>
      </c>
      <c r="E151" s="176">
        <f t="shared" ref="E151:E152" si="18">C151-D151</f>
        <v>0</v>
      </c>
      <c r="F151" s="176" t="e">
        <f t="shared" ref="F151:F152" si="19">E151/D151*100</f>
        <v>#DIV/0!</v>
      </c>
      <c r="G151" s="177"/>
    </row>
    <row r="152" spans="1:9">
      <c r="A152" s="453" t="s">
        <v>1080</v>
      </c>
      <c r="B152" s="181" t="s">
        <v>1082</v>
      </c>
      <c r="C152" s="173">
        <v>0</v>
      </c>
      <c r="D152" s="173">
        <v>0</v>
      </c>
      <c r="E152" s="173">
        <f t="shared" si="18"/>
        <v>0</v>
      </c>
      <c r="F152" s="173" t="e">
        <f t="shared" si="19"/>
        <v>#DIV/0!</v>
      </c>
      <c r="G152" s="175"/>
    </row>
    <row r="153" spans="1:9" s="165" customFormat="1">
      <c r="A153" s="452" t="s">
        <v>967</v>
      </c>
      <c r="B153" s="180" t="s">
        <v>515</v>
      </c>
      <c r="C153" s="172">
        <v>5192822220.3000002</v>
      </c>
      <c r="D153" s="172">
        <v>4821182587.3000002</v>
      </c>
      <c r="E153" s="172">
        <f t="shared" si="15"/>
        <v>371639633</v>
      </c>
      <c r="F153" s="172">
        <f t="shared" si="8"/>
        <v>7.7084745551636287</v>
      </c>
      <c r="G153" s="174"/>
      <c r="I153" s="592"/>
    </row>
    <row r="154" spans="1:9" s="165" customFormat="1">
      <c r="A154" s="452" t="s">
        <v>517</v>
      </c>
      <c r="B154" s="180" t="s">
        <v>516</v>
      </c>
      <c r="C154" s="172">
        <v>5192822220.3000002</v>
      </c>
      <c r="D154" s="172">
        <v>4821182587.3000002</v>
      </c>
      <c r="E154" s="172">
        <f t="shared" si="15"/>
        <v>371639633</v>
      </c>
      <c r="F154" s="172">
        <f t="shared" si="8"/>
        <v>7.7084745551636287</v>
      </c>
      <c r="G154" s="174"/>
      <c r="I154" s="592"/>
    </row>
    <row r="155" spans="1:9">
      <c r="A155" s="453" t="s">
        <v>968</v>
      </c>
      <c r="B155" s="181" t="s">
        <v>518</v>
      </c>
      <c r="C155" s="173">
        <v>5192822220.3000002</v>
      </c>
      <c r="D155" s="173">
        <v>4821182587.3000002</v>
      </c>
      <c r="E155" s="173">
        <f t="shared" si="15"/>
        <v>371639633</v>
      </c>
      <c r="F155" s="173">
        <f t="shared" si="8"/>
        <v>7.7084745551636287</v>
      </c>
      <c r="G155" s="175"/>
    </row>
    <row r="156" spans="1:9">
      <c r="A156" s="453" t="s">
        <v>880</v>
      </c>
      <c r="B156" s="181" t="s">
        <v>519</v>
      </c>
      <c r="C156" s="173">
        <v>4884580901.4499998</v>
      </c>
      <c r="D156" s="173">
        <v>4512470216.4499998</v>
      </c>
      <c r="E156" s="173">
        <f t="shared" si="15"/>
        <v>372110685</v>
      </c>
      <c r="F156" s="173">
        <f t="shared" si="8"/>
        <v>8.2462745935361035</v>
      </c>
      <c r="G156" s="175"/>
    </row>
    <row r="157" spans="1:9">
      <c r="A157" s="453" t="s">
        <v>969</v>
      </c>
      <c r="B157" s="181" t="s">
        <v>520</v>
      </c>
      <c r="C157" s="173">
        <v>6184694</v>
      </c>
      <c r="D157" s="173">
        <v>2662682</v>
      </c>
      <c r="E157" s="173">
        <f t="shared" si="15"/>
        <v>3522012</v>
      </c>
      <c r="F157" s="173">
        <f t="shared" si="8"/>
        <v>132.27309907829775</v>
      </c>
      <c r="G157" s="175"/>
    </row>
    <row r="158" spans="1:9">
      <c r="A158" s="453" t="s">
        <v>970</v>
      </c>
      <c r="B158" s="181" t="s">
        <v>521</v>
      </c>
      <c r="C158" s="173">
        <v>3337071</v>
      </c>
      <c r="D158" s="173">
        <v>3378030</v>
      </c>
      <c r="E158" s="173">
        <f t="shared" si="15"/>
        <v>-40959</v>
      </c>
      <c r="F158" s="173">
        <f>E158/D158*100</f>
        <v>-1.2125114341790926</v>
      </c>
      <c r="G158" s="175"/>
    </row>
    <row r="159" spans="1:9">
      <c r="A159" s="453" t="s">
        <v>971</v>
      </c>
      <c r="B159" s="181" t="s">
        <v>522</v>
      </c>
      <c r="C159" s="173">
        <v>-1037392</v>
      </c>
      <c r="D159" s="173">
        <v>-1048216</v>
      </c>
      <c r="E159" s="173">
        <f t="shared" si="15"/>
        <v>10824</v>
      </c>
      <c r="F159" s="173">
        <f t="shared" si="8"/>
        <v>-1.032611599136056</v>
      </c>
      <c r="G159" s="175"/>
    </row>
    <row r="160" spans="1:9">
      <c r="A160" s="453" t="s">
        <v>972</v>
      </c>
      <c r="B160" s="181" t="s">
        <v>523</v>
      </c>
      <c r="C160" s="173">
        <v>8052211</v>
      </c>
      <c r="D160" s="173">
        <v>7472156</v>
      </c>
      <c r="E160" s="173">
        <f t="shared" si="15"/>
        <v>580055</v>
      </c>
      <c r="F160" s="173">
        <f t="shared" si="8"/>
        <v>7.7628866420883069</v>
      </c>
      <c r="G160" s="175"/>
    </row>
    <row r="161" spans="1:9">
      <c r="A161" s="453" t="s">
        <v>973</v>
      </c>
      <c r="B161" s="181" t="s">
        <v>524</v>
      </c>
      <c r="C161" s="173">
        <v>5213185</v>
      </c>
      <c r="D161" s="173">
        <v>4980929</v>
      </c>
      <c r="E161" s="173">
        <f t="shared" si="15"/>
        <v>232256</v>
      </c>
      <c r="F161" s="173">
        <f t="shared" si="8"/>
        <v>4.6629052532168194</v>
      </c>
      <c r="G161" s="175"/>
    </row>
    <row r="162" spans="1:9">
      <c r="A162" s="453" t="s">
        <v>974</v>
      </c>
      <c r="B162" s="181" t="s">
        <v>525</v>
      </c>
      <c r="C162" s="173">
        <v>9541992</v>
      </c>
      <c r="D162" s="173">
        <v>9535137</v>
      </c>
      <c r="E162" s="173">
        <f t="shared" si="15"/>
        <v>6855</v>
      </c>
      <c r="F162" s="173">
        <f>E162/D162*100</f>
        <v>7.1891992742212307E-2</v>
      </c>
      <c r="G162" s="175"/>
    </row>
    <row r="163" spans="1:9">
      <c r="A163" s="453" t="s">
        <v>975</v>
      </c>
      <c r="B163" s="181" t="s">
        <v>526</v>
      </c>
      <c r="C163" s="173">
        <v>10491025.85</v>
      </c>
      <c r="D163" s="173">
        <v>10443900.85</v>
      </c>
      <c r="E163" s="173">
        <f t="shared" si="15"/>
        <v>47125</v>
      </c>
      <c r="F163" s="173">
        <f>E163/D163*100</f>
        <v>0.45122029284680543</v>
      </c>
      <c r="G163" s="175"/>
    </row>
    <row r="164" spans="1:9">
      <c r="A164" s="453" t="s">
        <v>976</v>
      </c>
      <c r="B164" s="181" t="s">
        <v>527</v>
      </c>
      <c r="C164" s="173">
        <v>804480</v>
      </c>
      <c r="D164" s="173">
        <v>817774</v>
      </c>
      <c r="E164" s="173">
        <f t="shared" si="15"/>
        <v>-13294</v>
      </c>
      <c r="F164" s="173">
        <f>E164/D164*100</f>
        <v>-1.6256325097153981</v>
      </c>
      <c r="G164" s="175"/>
    </row>
    <row r="165" spans="1:9">
      <c r="A165" s="453" t="s">
        <v>977</v>
      </c>
      <c r="B165" s="181" t="s">
        <v>528</v>
      </c>
      <c r="C165" s="173">
        <v>-11060888</v>
      </c>
      <c r="D165" s="173">
        <v>-10412716</v>
      </c>
      <c r="E165" s="173">
        <f t="shared" si="15"/>
        <v>-648172</v>
      </c>
      <c r="F165" s="173">
        <f t="shared" ref="F165:F174" si="20">E165/D165*100</f>
        <v>6.224812047116238</v>
      </c>
      <c r="G165" s="175"/>
    </row>
    <row r="166" spans="1:9">
      <c r="A166" s="453" t="s">
        <v>978</v>
      </c>
      <c r="B166" s="181" t="s">
        <v>529</v>
      </c>
      <c r="C166" s="173">
        <v>1976100</v>
      </c>
      <c r="D166" s="173">
        <v>1855797</v>
      </c>
      <c r="E166" s="173">
        <f t="shared" si="15"/>
        <v>120303</v>
      </c>
      <c r="F166" s="173">
        <f t="shared" si="20"/>
        <v>6.4825517015061447</v>
      </c>
      <c r="G166" s="175"/>
    </row>
    <row r="167" spans="1:9">
      <c r="A167" s="453" t="s">
        <v>979</v>
      </c>
      <c r="B167" s="181" t="s">
        <v>530</v>
      </c>
      <c r="C167" s="173">
        <v>9597757</v>
      </c>
      <c r="D167" s="173">
        <v>9347497</v>
      </c>
      <c r="E167" s="173">
        <f t="shared" si="15"/>
        <v>250260</v>
      </c>
      <c r="F167" s="173">
        <f t="shared" si="20"/>
        <v>2.6772942532102442</v>
      </c>
      <c r="G167" s="175"/>
    </row>
    <row r="168" spans="1:9">
      <c r="A168" s="453" t="s">
        <v>980</v>
      </c>
      <c r="B168" s="181" t="s">
        <v>531</v>
      </c>
      <c r="C168" s="173">
        <v>-22143</v>
      </c>
      <c r="D168" s="173">
        <v>-22143</v>
      </c>
      <c r="E168" s="173">
        <f t="shared" si="15"/>
        <v>0</v>
      </c>
      <c r="F168" s="173">
        <f t="shared" si="20"/>
        <v>0</v>
      </c>
      <c r="G168" s="175"/>
    </row>
    <row r="169" spans="1:9">
      <c r="A169" s="453" t="s">
        <v>981</v>
      </c>
      <c r="B169" s="181" t="s">
        <v>532</v>
      </c>
      <c r="C169" s="173">
        <v>66317</v>
      </c>
      <c r="D169" s="173">
        <v>66317</v>
      </c>
      <c r="E169" s="173">
        <f t="shared" si="15"/>
        <v>0</v>
      </c>
      <c r="F169" s="173">
        <f t="shared" si="20"/>
        <v>0</v>
      </c>
      <c r="G169" s="175"/>
    </row>
    <row r="170" spans="1:9">
      <c r="A170" s="453" t="s">
        <v>982</v>
      </c>
      <c r="B170" s="181" t="s">
        <v>533</v>
      </c>
      <c r="C170" s="173">
        <v>265096909</v>
      </c>
      <c r="D170" s="173">
        <v>269635226</v>
      </c>
      <c r="E170" s="173">
        <f t="shared" si="15"/>
        <v>-4538317</v>
      </c>
      <c r="F170" s="173">
        <f t="shared" si="20"/>
        <v>-1.6831320845296378</v>
      </c>
      <c r="G170" s="175"/>
    </row>
    <row r="171" spans="1:9" s="165" customFormat="1">
      <c r="A171" s="452" t="s">
        <v>407</v>
      </c>
      <c r="B171" s="180" t="s">
        <v>408</v>
      </c>
      <c r="C171" s="172">
        <v>-825854342.87999988</v>
      </c>
      <c r="D171" s="172">
        <v>-668230842.0999999</v>
      </c>
      <c r="E171" s="172">
        <f t="shared" si="15"/>
        <v>-157623500.77999997</v>
      </c>
      <c r="F171" s="172">
        <f t="shared" si="20"/>
        <v>23.588181037057225</v>
      </c>
      <c r="G171" s="174"/>
      <c r="I171" s="592"/>
    </row>
    <row r="172" spans="1:9" s="165" customFormat="1">
      <c r="A172" s="452" t="s">
        <v>1111</v>
      </c>
      <c r="B172" s="180" t="s">
        <v>534</v>
      </c>
      <c r="C172" s="172">
        <v>-825854342.87999988</v>
      </c>
      <c r="D172" s="172">
        <v>-668230842.0999999</v>
      </c>
      <c r="E172" s="172">
        <f t="shared" si="15"/>
        <v>-157623500.77999997</v>
      </c>
      <c r="F172" s="172">
        <f t="shared" si="20"/>
        <v>23.588181037057225</v>
      </c>
      <c r="G172" s="174"/>
      <c r="I172" s="592"/>
    </row>
    <row r="173" spans="1:9" s="165" customFormat="1">
      <c r="A173" s="452" t="s">
        <v>983</v>
      </c>
      <c r="B173" s="180" t="s">
        <v>1083</v>
      </c>
      <c r="C173" s="172">
        <v>-825854342.87999988</v>
      </c>
      <c r="D173" s="172">
        <v>-668230842.0999999</v>
      </c>
      <c r="E173" s="172">
        <f t="shared" si="15"/>
        <v>-157623500.77999997</v>
      </c>
      <c r="F173" s="172">
        <f t="shared" si="20"/>
        <v>23.588181037057225</v>
      </c>
      <c r="G173" s="174"/>
      <c r="I173" s="592"/>
    </row>
    <row r="174" spans="1:9">
      <c r="A174" s="453" t="s">
        <v>1112</v>
      </c>
      <c r="B174" s="181" t="s">
        <v>1084</v>
      </c>
      <c r="C174" s="173">
        <v>-825854342.87999988</v>
      </c>
      <c r="D174" s="173">
        <v>-668230842.0999999</v>
      </c>
      <c r="E174" s="173">
        <f t="shared" si="15"/>
        <v>-157623500.77999997</v>
      </c>
      <c r="F174" s="173">
        <f t="shared" si="20"/>
        <v>23.588181037057225</v>
      </c>
      <c r="G174" s="175"/>
    </row>
    <row r="175" spans="1:9">
      <c r="A175" s="603" t="s">
        <v>101</v>
      </c>
      <c r="B175" s="600" t="s">
        <v>993</v>
      </c>
      <c r="C175" s="629">
        <v>4652866196.8699999</v>
      </c>
      <c r="D175" s="629">
        <v>4447530002.6499996</v>
      </c>
      <c r="E175" s="176">
        <f t="shared" ref="E175" si="21">C175-D175</f>
        <v>205336194.22000027</v>
      </c>
      <c r="F175" s="176">
        <f t="shared" ref="F175" si="22">E175/D175*100</f>
        <v>4.6168591127581715</v>
      </c>
      <c r="G175" s="177"/>
    </row>
    <row r="176" spans="1:9" s="164" customFormat="1">
      <c r="A176" s="116" t="s">
        <v>1086</v>
      </c>
      <c r="B176" s="182"/>
      <c r="C176" s="116"/>
      <c r="D176" s="116"/>
      <c r="E176" s="116"/>
      <c r="F176" s="116"/>
      <c r="G176" s="116"/>
      <c r="H176" s="12"/>
      <c r="I176" s="593"/>
    </row>
    <row r="177" spans="1:9" s="164" customFormat="1">
      <c r="A177" s="116" t="s">
        <v>410</v>
      </c>
      <c r="B177" s="182"/>
      <c r="C177" s="116"/>
      <c r="D177" s="116"/>
      <c r="E177" s="116"/>
      <c r="F177" s="116"/>
      <c r="G177" s="116"/>
      <c r="H177" s="12"/>
      <c r="I177" s="593"/>
    </row>
    <row r="178" spans="1:9">
      <c r="A178" s="116"/>
      <c r="B178" s="182"/>
      <c r="C178" s="591"/>
      <c r="D178" s="591"/>
      <c r="E178" s="116"/>
      <c r="F178" s="116"/>
      <c r="G178" s="116"/>
    </row>
    <row r="179" spans="1:9" s="164" customFormat="1" hidden="1">
      <c r="A179" s="116" t="s">
        <v>411</v>
      </c>
      <c r="B179" s="182"/>
      <c r="C179" s="116"/>
      <c r="D179" s="116"/>
      <c r="E179" s="116"/>
      <c r="F179" s="116"/>
      <c r="G179" s="116"/>
      <c r="H179" s="12"/>
      <c r="I179" s="593"/>
    </row>
    <row r="180" spans="1:9" s="164" customFormat="1" hidden="1">
      <c r="A180" s="116" t="s">
        <v>412</v>
      </c>
      <c r="B180" s="182"/>
      <c r="C180" s="116"/>
      <c r="D180" s="116"/>
      <c r="E180" s="116"/>
      <c r="F180" s="116"/>
      <c r="G180" s="116"/>
      <c r="H180" s="12"/>
      <c r="I180" s="593"/>
    </row>
    <row r="181" spans="1:9" s="164" customFormat="1" hidden="1">
      <c r="A181" s="116" t="s">
        <v>413</v>
      </c>
      <c r="B181" s="182"/>
      <c r="C181" s="116"/>
      <c r="D181" s="116"/>
      <c r="E181" s="116"/>
      <c r="F181" s="116"/>
      <c r="G181" s="116"/>
      <c r="H181" s="12"/>
      <c r="I181" s="593"/>
    </row>
    <row r="182" spans="1:9">
      <c r="C182" s="592"/>
      <c r="D182" s="592"/>
    </row>
    <row r="183" spans="1:9">
      <c r="C183" s="592"/>
      <c r="D183" s="592"/>
    </row>
    <row r="184" spans="1:9">
      <c r="C184" s="592"/>
    </row>
    <row r="185" spans="1:9">
      <c r="C185" s="592"/>
    </row>
    <row r="186" spans="1:9">
      <c r="C186" s="592"/>
    </row>
    <row r="187" spans="1:9">
      <c r="C187" s="592"/>
    </row>
    <row r="188" spans="1:9">
      <c r="C188" s="592"/>
    </row>
    <row r="189" spans="1:9">
      <c r="C189" s="592"/>
    </row>
    <row r="190" spans="1:9">
      <c r="C190" s="592"/>
    </row>
    <row r="191" spans="1:9">
      <c r="C191" s="592"/>
    </row>
    <row r="192" spans="1:9">
      <c r="C192" s="592"/>
    </row>
  </sheetData>
  <mergeCells count="9">
    <mergeCell ref="A2:G2"/>
    <mergeCell ref="A4:G4"/>
    <mergeCell ref="A6:B6"/>
    <mergeCell ref="C6:C7"/>
    <mergeCell ref="D6:D7"/>
    <mergeCell ref="E6:F6"/>
    <mergeCell ref="G6:G7"/>
    <mergeCell ref="A3:G3"/>
    <mergeCell ref="E5:G5"/>
  </mergeCells>
  <phoneticPr fontId="6" type="noConversion"/>
  <pageMargins left="0.59055118110236227" right="0.27559055118110237" top="0.9055118110236221" bottom="0.86614173228346458" header="0.15748031496062992" footer="0.15748031496062992"/>
  <pageSetup paperSize="9" firstPageNumber="13" orientation="portrait" useFirstPageNumber="1" r:id="rId1"/>
  <headerFooter alignWithMargins="0">
    <oddHeader>&amp;R&amp;"標楷體,粗斜體"第&amp;P頁，共42頁</oddHeader>
    <oddFooter xml:space="preserve">&amp;C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K40"/>
  <sheetViews>
    <sheetView showZeros="0" zoomScaleNormal="100" zoomScaleSheetLayoutView="100" workbookViewId="0">
      <selection activeCell="F28" sqref="F28"/>
    </sheetView>
  </sheetViews>
  <sheetFormatPr defaultColWidth="8.875" defaultRowHeight="16.5"/>
  <cols>
    <col min="1" max="1" width="12.875" style="411" customWidth="1"/>
    <col min="2" max="2" width="6.625" style="405" customWidth="1"/>
    <col min="3" max="3" width="12" style="76" customWidth="1"/>
    <col min="4" max="4" width="11.75" style="77" customWidth="1"/>
    <col min="5" max="5" width="11.625" style="78" customWidth="1"/>
    <col min="6" max="6" width="5.875" style="128" customWidth="1"/>
    <col min="7" max="7" width="29.625" style="74" customWidth="1"/>
    <col min="8" max="8" width="0.25" style="74" customWidth="1"/>
    <col min="9" max="16384" width="8.875" style="74"/>
  </cols>
  <sheetData>
    <row r="1" spans="1:7" s="12" customFormat="1" ht="21" customHeight="1">
      <c r="A1" s="85" t="s">
        <v>375</v>
      </c>
      <c r="B1" s="404"/>
      <c r="F1" s="126"/>
    </row>
    <row r="2" spans="1:7" s="12" customFormat="1" ht="16.5" customHeight="1">
      <c r="A2" s="844" t="s">
        <v>390</v>
      </c>
      <c r="B2" s="844"/>
      <c r="C2" s="844"/>
      <c r="D2" s="844"/>
      <c r="E2" s="844"/>
      <c r="F2" s="844"/>
      <c r="G2" s="844"/>
    </row>
    <row r="3" spans="1:7" s="12" customFormat="1" ht="24.75" customHeight="1">
      <c r="A3" s="845" t="s">
        <v>242</v>
      </c>
      <c r="B3" s="845"/>
      <c r="C3" s="845"/>
      <c r="D3" s="845"/>
      <c r="E3" s="845"/>
      <c r="F3" s="845"/>
      <c r="G3" s="845"/>
    </row>
    <row r="4" spans="1:7" s="12" customFormat="1" ht="17.25" customHeight="1">
      <c r="A4" s="852" t="s">
        <v>1300</v>
      </c>
      <c r="B4" s="852"/>
      <c r="C4" s="852"/>
      <c r="D4" s="852"/>
      <c r="E4" s="852"/>
      <c r="F4" s="852"/>
      <c r="G4" s="852"/>
    </row>
    <row r="5" spans="1:7">
      <c r="C5" s="853"/>
      <c r="D5" s="853"/>
      <c r="E5" s="853"/>
      <c r="F5" s="853"/>
      <c r="G5" s="94" t="s">
        <v>243</v>
      </c>
    </row>
    <row r="6" spans="1:7" s="75" customFormat="1" ht="24" customHeight="1">
      <c r="A6" s="874" t="s">
        <v>244</v>
      </c>
      <c r="B6" s="870" t="s">
        <v>245</v>
      </c>
      <c r="C6" s="876" t="s">
        <v>303</v>
      </c>
      <c r="D6" s="876" t="s">
        <v>307</v>
      </c>
      <c r="E6" s="878" t="s">
        <v>305</v>
      </c>
      <c r="F6" s="879"/>
      <c r="G6" s="872" t="s">
        <v>246</v>
      </c>
    </row>
    <row r="7" spans="1:7" s="75" customFormat="1" ht="24" customHeight="1">
      <c r="A7" s="875"/>
      <c r="B7" s="871"/>
      <c r="C7" s="877"/>
      <c r="D7" s="877"/>
      <c r="E7" s="460" t="s">
        <v>304</v>
      </c>
      <c r="F7" s="461" t="s">
        <v>11</v>
      </c>
      <c r="G7" s="873"/>
    </row>
    <row r="8" spans="1:7" s="75" customFormat="1" ht="30" customHeight="1">
      <c r="A8" s="462" t="s">
        <v>247</v>
      </c>
      <c r="B8" s="408"/>
      <c r="C8" s="409"/>
      <c r="D8" s="409"/>
      <c r="E8" s="403"/>
      <c r="F8" s="514"/>
      <c r="G8" s="447"/>
    </row>
    <row r="9" spans="1:7" s="75" customFormat="1" ht="30" customHeight="1">
      <c r="A9" s="585" t="s">
        <v>1178</v>
      </c>
      <c r="B9" s="677" t="s">
        <v>415</v>
      </c>
      <c r="C9" s="604">
        <v>1100248</v>
      </c>
      <c r="D9" s="604">
        <v>9038386</v>
      </c>
      <c r="E9" s="605">
        <v>-7938138</v>
      </c>
      <c r="F9" s="606">
        <v>-87.826941668567812</v>
      </c>
      <c r="G9" s="759" t="s">
        <v>1006</v>
      </c>
    </row>
    <row r="10" spans="1:7" s="75" customFormat="1" ht="30" customHeight="1">
      <c r="A10" s="451" t="s">
        <v>1179</v>
      </c>
      <c r="B10" s="181" t="s">
        <v>458</v>
      </c>
      <c r="C10" s="173">
        <v>307434918</v>
      </c>
      <c r="D10" s="173">
        <v>252468727</v>
      </c>
      <c r="E10" s="173">
        <f t="shared" ref="E10" si="0">C10-D10</f>
        <v>54966191</v>
      </c>
      <c r="F10" s="173">
        <f t="shared" ref="F10" si="1">E10/D10*100</f>
        <v>21.771484988713077</v>
      </c>
      <c r="G10" s="759" t="s">
        <v>1188</v>
      </c>
    </row>
    <row r="11" spans="1:7" ht="88.5" customHeight="1">
      <c r="A11" s="463" t="s">
        <v>1180</v>
      </c>
      <c r="B11" s="410" t="s">
        <v>472</v>
      </c>
      <c r="C11" s="390">
        <v>3267260</v>
      </c>
      <c r="D11" s="390">
        <v>68036</v>
      </c>
      <c r="E11" s="390">
        <v>3199224</v>
      </c>
      <c r="F11" s="419">
        <v>4702.2517490740202</v>
      </c>
      <c r="G11" s="758" t="s">
        <v>1265</v>
      </c>
    </row>
    <row r="12" spans="1:7" ht="30" customHeight="1">
      <c r="A12" s="462" t="s">
        <v>248</v>
      </c>
      <c r="B12" s="410"/>
      <c r="C12" s="390"/>
      <c r="D12" s="390"/>
      <c r="E12" s="390"/>
      <c r="F12" s="419"/>
      <c r="G12" s="444"/>
    </row>
    <row r="13" spans="1:7" ht="67.5" customHeight="1">
      <c r="A13" s="462" t="s">
        <v>1181</v>
      </c>
      <c r="B13" s="410" t="s">
        <v>250</v>
      </c>
      <c r="C13" s="390">
        <v>21479399</v>
      </c>
      <c r="D13" s="390">
        <v>33390856</v>
      </c>
      <c r="E13" s="390">
        <v>-11911457</v>
      </c>
      <c r="F13" s="419">
        <v>-35.672811143266287</v>
      </c>
      <c r="G13" s="444" t="s">
        <v>1187</v>
      </c>
    </row>
    <row r="14" spans="1:7" ht="43.5" customHeight="1">
      <c r="A14" s="462" t="s">
        <v>1182</v>
      </c>
      <c r="B14" s="410" t="s">
        <v>401</v>
      </c>
      <c r="C14" s="390">
        <v>20368434</v>
      </c>
      <c r="D14" s="390">
        <v>32209530</v>
      </c>
      <c r="E14" s="390">
        <v>-11841096</v>
      </c>
      <c r="F14" s="419">
        <v>-36.76270967008832</v>
      </c>
      <c r="G14" s="444" t="s">
        <v>1185</v>
      </c>
    </row>
    <row r="15" spans="1:7" ht="38.25" customHeight="1">
      <c r="A15" s="462" t="s">
        <v>1183</v>
      </c>
      <c r="B15" s="410" t="s">
        <v>403</v>
      </c>
      <c r="C15" s="390">
        <v>1844825</v>
      </c>
      <c r="D15" s="390">
        <v>3189949</v>
      </c>
      <c r="E15" s="390">
        <v>-1345124</v>
      </c>
      <c r="F15" s="419">
        <v>-42.167570704108435</v>
      </c>
      <c r="G15" s="760" t="s">
        <v>1189</v>
      </c>
    </row>
    <row r="16" spans="1:7" ht="42.75" customHeight="1">
      <c r="A16" s="463" t="s">
        <v>1184</v>
      </c>
      <c r="B16" s="410" t="s">
        <v>405</v>
      </c>
      <c r="C16" s="390">
        <v>117778789.72</v>
      </c>
      <c r="D16" s="390">
        <v>105228464.72</v>
      </c>
      <c r="E16" s="390">
        <v>12550325</v>
      </c>
      <c r="F16" s="419">
        <v>11.926739626388041</v>
      </c>
      <c r="G16" s="444" t="s">
        <v>1186</v>
      </c>
    </row>
    <row r="17" spans="1:11" ht="30.75" customHeight="1">
      <c r="A17" s="463"/>
      <c r="B17" s="410"/>
      <c r="C17" s="390"/>
      <c r="D17" s="390"/>
      <c r="E17" s="390"/>
      <c r="F17" s="419"/>
      <c r="G17" s="444"/>
    </row>
    <row r="18" spans="1:11" ht="31.5" customHeight="1">
      <c r="A18" s="463"/>
      <c r="B18" s="410"/>
      <c r="C18" s="390"/>
      <c r="D18" s="390"/>
      <c r="E18" s="390"/>
      <c r="F18" s="419"/>
      <c r="G18" s="607"/>
    </row>
    <row r="19" spans="1:11" ht="43.5" customHeight="1">
      <c r="A19" s="463"/>
      <c r="B19" s="410"/>
      <c r="C19" s="390"/>
      <c r="D19" s="390"/>
      <c r="E19" s="390"/>
      <c r="F19" s="419"/>
      <c r="G19" s="444"/>
    </row>
    <row r="20" spans="1:11" s="12" customFormat="1" ht="19.5" customHeight="1">
      <c r="A20" s="448" t="s">
        <v>308</v>
      </c>
      <c r="B20" s="406"/>
      <c r="C20" s="86"/>
      <c r="F20" s="126"/>
      <c r="H20" s="14"/>
      <c r="I20" s="85"/>
      <c r="J20" s="86"/>
      <c r="K20" s="11"/>
    </row>
    <row r="21" spans="1:11" s="12" customFormat="1" ht="19.5" customHeight="1">
      <c r="A21" s="448" t="s">
        <v>1438</v>
      </c>
      <c r="B21" s="406"/>
      <c r="C21" s="86"/>
      <c r="F21" s="126"/>
      <c r="H21" s="14"/>
      <c r="I21" s="85"/>
      <c r="J21" s="86"/>
      <c r="K21" s="11"/>
    </row>
    <row r="22" spans="1:11" ht="19.5" customHeight="1">
      <c r="A22" s="448" t="s">
        <v>1439</v>
      </c>
      <c r="B22" s="406"/>
      <c r="C22" s="64"/>
      <c r="D22" s="12"/>
      <c r="E22" s="12"/>
      <c r="F22" s="126"/>
      <c r="G22" s="12"/>
    </row>
    <row r="23" spans="1:11" ht="19.5" customHeight="1">
      <c r="A23" s="448" t="s">
        <v>1440</v>
      </c>
      <c r="B23" s="406"/>
      <c r="C23" s="64"/>
      <c r="D23" s="12"/>
      <c r="E23" s="12"/>
      <c r="F23" s="126"/>
      <c r="G23" s="12"/>
    </row>
    <row r="24" spans="1:11" ht="19.5" customHeight="1">
      <c r="A24" s="448" t="s">
        <v>1441</v>
      </c>
      <c r="B24" s="406"/>
      <c r="C24" s="64"/>
      <c r="D24" s="12"/>
      <c r="E24" s="12"/>
      <c r="F24" s="126"/>
      <c r="G24" s="12"/>
    </row>
    <row r="25" spans="1:11" s="12" customFormat="1" ht="19.5" customHeight="1">
      <c r="A25" s="110"/>
      <c r="B25" s="406"/>
      <c r="C25" s="86"/>
      <c r="F25" s="126"/>
      <c r="H25" s="14"/>
      <c r="I25" s="85"/>
      <c r="J25" s="86"/>
      <c r="K25" s="11"/>
    </row>
    <row r="26" spans="1:11" s="12" customFormat="1" ht="19.5" customHeight="1">
      <c r="A26" s="110"/>
      <c r="B26" s="406"/>
      <c r="C26" s="86"/>
      <c r="F26" s="126"/>
      <c r="H26" s="14"/>
      <c r="I26" s="85"/>
      <c r="J26" s="86"/>
      <c r="K26" s="11"/>
    </row>
    <row r="27" spans="1:11" ht="19.5" customHeight="1">
      <c r="A27" s="110"/>
      <c r="B27" s="406"/>
      <c r="C27" s="64"/>
      <c r="D27" s="12"/>
      <c r="E27" s="12"/>
      <c r="F27" s="126"/>
      <c r="G27" s="12"/>
    </row>
    <row r="28" spans="1:11" ht="19.5" customHeight="1">
      <c r="A28" s="110"/>
      <c r="B28" s="406"/>
      <c r="C28" s="64"/>
      <c r="D28" s="12"/>
      <c r="E28" s="12"/>
      <c r="F28" s="126"/>
      <c r="G28" s="12"/>
    </row>
    <row r="29" spans="1:11" s="12" customFormat="1" ht="19.5" customHeight="1">
      <c r="A29" s="412"/>
      <c r="B29" s="407"/>
      <c r="C29" s="111"/>
      <c r="D29" s="15"/>
      <c r="E29" s="15"/>
      <c r="F29" s="93"/>
      <c r="H29" s="14"/>
      <c r="I29" s="85"/>
      <c r="J29" s="86"/>
      <c r="K29" s="11"/>
    </row>
    <row r="30" spans="1:11" s="12" customFormat="1" ht="19.5" customHeight="1">
      <c r="A30" s="412"/>
      <c r="B30" s="407"/>
      <c r="C30" s="111"/>
      <c r="D30" s="15"/>
      <c r="E30" s="15"/>
      <c r="F30" s="93"/>
      <c r="H30" s="14"/>
      <c r="I30" s="85"/>
      <c r="J30" s="86"/>
      <c r="K30" s="11"/>
    </row>
    <row r="31" spans="1:11" s="12" customFormat="1" ht="22.5" customHeight="1">
      <c r="A31" s="110"/>
      <c r="B31" s="32"/>
      <c r="C31" s="14"/>
      <c r="D31" s="14"/>
      <c r="E31" s="14"/>
      <c r="F31" s="127"/>
      <c r="G31" s="14"/>
      <c r="H31" s="32"/>
      <c r="I31" s="66"/>
      <c r="J31" s="64"/>
      <c r="K31" s="11"/>
    </row>
    <row r="32" spans="1:11" s="12" customFormat="1" ht="24" customHeight="1">
      <c r="A32" s="413"/>
      <c r="B32" s="32"/>
      <c r="C32" s="14"/>
      <c r="D32" s="14"/>
      <c r="E32" s="14"/>
      <c r="F32" s="127"/>
      <c r="G32" s="14"/>
      <c r="H32" s="32"/>
      <c r="I32" s="66"/>
      <c r="J32" s="64"/>
      <c r="K32" s="11"/>
    </row>
    <row r="33" spans="1:11" ht="19.899999999999999" customHeight="1"/>
    <row r="34" spans="1:11" s="12" customFormat="1" ht="19.5" customHeight="1">
      <c r="A34" s="110"/>
      <c r="B34" s="406"/>
      <c r="C34" s="86"/>
      <c r="F34" s="126"/>
      <c r="H34" s="14"/>
      <c r="I34" s="85"/>
      <c r="J34" s="86"/>
      <c r="K34" s="11"/>
    </row>
    <row r="35" spans="1:11" s="12" customFormat="1" ht="19.5" customHeight="1">
      <c r="A35" s="412"/>
      <c r="B35" s="407"/>
      <c r="C35" s="111"/>
      <c r="D35" s="15"/>
      <c r="E35" s="15"/>
      <c r="F35" s="93"/>
      <c r="H35" s="14"/>
      <c r="I35" s="85"/>
      <c r="J35" s="86"/>
      <c r="K35" s="11"/>
    </row>
    <row r="36" spans="1:11" s="12" customFormat="1" ht="19.5" customHeight="1">
      <c r="A36" s="412"/>
      <c r="B36" s="407"/>
      <c r="C36" s="111"/>
      <c r="D36" s="15"/>
      <c r="E36" s="15"/>
      <c r="F36" s="93"/>
      <c r="H36" s="14"/>
      <c r="I36" s="85"/>
      <c r="J36" s="86"/>
      <c r="K36" s="11"/>
    </row>
    <row r="37" spans="1:11" s="12" customFormat="1" ht="22.5" customHeight="1">
      <c r="A37" s="110"/>
      <c r="B37" s="406"/>
      <c r="C37" s="86"/>
      <c r="F37" s="126"/>
      <c r="H37" s="32"/>
      <c r="I37" s="66"/>
      <c r="J37" s="64"/>
      <c r="K37" s="11"/>
    </row>
    <row r="38" spans="1:11" s="12" customFormat="1" ht="24" customHeight="1">
      <c r="A38" s="110"/>
      <c r="B38" s="32"/>
      <c r="C38" s="14"/>
      <c r="D38" s="14"/>
      <c r="E38" s="14"/>
      <c r="F38" s="127"/>
      <c r="G38" s="14"/>
      <c r="H38" s="32"/>
      <c r="I38" s="66"/>
      <c r="J38" s="64"/>
      <c r="K38" s="11"/>
    </row>
    <row r="39" spans="1:11" ht="19.899999999999999" customHeight="1">
      <c r="A39" s="414"/>
      <c r="B39" s="406"/>
      <c r="C39" s="64"/>
      <c r="D39" s="12"/>
      <c r="E39" s="12"/>
      <c r="F39" s="126"/>
      <c r="G39" s="12"/>
    </row>
    <row r="40" spans="1:11" ht="19.899999999999999" customHeight="1"/>
  </sheetData>
  <mergeCells count="10">
    <mergeCell ref="A4:G4"/>
    <mergeCell ref="C5:F5"/>
    <mergeCell ref="B6:B7"/>
    <mergeCell ref="A2:G2"/>
    <mergeCell ref="A3:G3"/>
    <mergeCell ref="G6:G7"/>
    <mergeCell ref="A6:A7"/>
    <mergeCell ref="C6:C7"/>
    <mergeCell ref="D6:D7"/>
    <mergeCell ref="E6:F6"/>
  </mergeCells>
  <phoneticPr fontId="5" type="noConversion"/>
  <pageMargins left="0.47244094488188981" right="0" top="1.3385826771653544" bottom="0.35433070866141736" header="0.51181102362204722" footer="0.15748031496062992"/>
  <pageSetup paperSize="9" firstPageNumber="18" orientation="portrait" useFirstPageNumber="1" r:id="rId1"/>
  <headerFooter alignWithMargins="0">
    <oddHeader>&amp;R&amp;"標楷體,粗斜體"第&amp;"Times New Roman,粗斜體"&amp;P&amp;"標楷體,粗斜體"頁&amp;"Times New Roman,粗斜體",&amp;"標楷體,粗斜體"共&amp;"Times New Roman,粗斜體"42&amp;"標楷體,粗斜體"頁</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election activeCell="E11" sqref="E11"/>
    </sheetView>
  </sheetViews>
  <sheetFormatPr defaultRowHeight="16.5"/>
  <cols>
    <col min="1" max="1" width="85.125" style="162" customWidth="1"/>
    <col min="2" max="2" width="1.25" style="68" customWidth="1"/>
    <col min="3" max="16384" width="9" style="68"/>
  </cols>
  <sheetData>
    <row r="1" spans="1:4" ht="26.25" customHeight="1">
      <c r="A1" s="306" t="s">
        <v>621</v>
      </c>
      <c r="B1" s="185"/>
      <c r="C1" s="185"/>
      <c r="D1" s="185"/>
    </row>
    <row r="2" spans="1:4" s="187" customFormat="1" ht="30.75" customHeight="1">
      <c r="A2" s="307" t="s">
        <v>384</v>
      </c>
      <c r="B2" s="186"/>
      <c r="C2" s="186"/>
      <c r="D2" s="186"/>
    </row>
    <row r="3" spans="1:4" s="187" customFormat="1" ht="31.5" customHeight="1">
      <c r="A3" s="214" t="s">
        <v>30</v>
      </c>
      <c r="B3" s="186"/>
      <c r="C3" s="186"/>
      <c r="D3" s="186"/>
    </row>
    <row r="4" spans="1:4" s="187" customFormat="1" ht="30" customHeight="1">
      <c r="A4" s="308" t="s">
        <v>1011</v>
      </c>
      <c r="B4" s="186"/>
      <c r="C4" s="186"/>
      <c r="D4" s="186"/>
    </row>
    <row r="5" spans="1:4" s="17" customFormat="1" ht="30" customHeight="1">
      <c r="A5" s="309" t="s">
        <v>536</v>
      </c>
      <c r="B5" s="163"/>
      <c r="C5" s="163"/>
      <c r="D5" s="163"/>
    </row>
    <row r="6" spans="1:4" s="17" customFormat="1" ht="30" customHeight="1">
      <c r="A6" s="310" t="s">
        <v>537</v>
      </c>
      <c r="B6" s="163"/>
      <c r="C6" s="163"/>
      <c r="D6" s="163"/>
    </row>
    <row r="7" spans="1:4" s="17" customFormat="1" ht="30" customHeight="1">
      <c r="A7" s="310" t="s">
        <v>538</v>
      </c>
      <c r="B7" s="163"/>
      <c r="C7" s="163"/>
      <c r="D7" s="163"/>
    </row>
    <row r="8" spans="1:4" s="17" customFormat="1" ht="30" customHeight="1">
      <c r="A8" s="310" t="s">
        <v>539</v>
      </c>
      <c r="B8" s="163"/>
      <c r="C8" s="163"/>
      <c r="D8" s="163"/>
    </row>
    <row r="9" spans="1:4" s="17" customFormat="1" ht="30" customHeight="1">
      <c r="A9" s="310" t="s">
        <v>540</v>
      </c>
      <c r="B9" s="163"/>
      <c r="C9" s="163"/>
      <c r="D9" s="163"/>
    </row>
    <row r="10" spans="1:4" s="17" customFormat="1" ht="30" customHeight="1">
      <c r="A10" s="310" t="s">
        <v>541</v>
      </c>
      <c r="B10" s="163"/>
      <c r="C10" s="163"/>
      <c r="D10" s="163"/>
    </row>
    <row r="11" spans="1:4" s="17" customFormat="1" ht="30" customHeight="1">
      <c r="A11" s="310" t="s">
        <v>542</v>
      </c>
      <c r="B11" s="163"/>
      <c r="C11" s="163"/>
      <c r="D11" s="163"/>
    </row>
    <row r="12" spans="1:4" s="17" customFormat="1" ht="33.75" customHeight="1">
      <c r="A12" s="310" t="s">
        <v>543</v>
      </c>
      <c r="B12" s="163"/>
      <c r="C12" s="163"/>
      <c r="D12" s="163"/>
    </row>
    <row r="13" spans="1:4" s="17" customFormat="1" ht="41.25" customHeight="1">
      <c r="A13" s="310" t="s">
        <v>622</v>
      </c>
      <c r="B13" s="163"/>
      <c r="C13" s="163"/>
      <c r="D13" s="163"/>
    </row>
    <row r="14" spans="1:4" s="17" customFormat="1" ht="30" customHeight="1">
      <c r="A14" s="304"/>
      <c r="B14" s="163"/>
      <c r="C14" s="163"/>
      <c r="D14" s="163"/>
    </row>
    <row r="15" spans="1:4" s="17" customFormat="1" ht="30" customHeight="1">
      <c r="A15" s="304"/>
      <c r="B15" s="163"/>
      <c r="C15" s="163"/>
      <c r="D15" s="163"/>
    </row>
    <row r="16" spans="1:4" s="17" customFormat="1" ht="30" customHeight="1">
      <c r="A16" s="304"/>
      <c r="B16" s="163"/>
      <c r="C16" s="163"/>
      <c r="D16" s="163"/>
    </row>
    <row r="17" spans="1:4" s="17" customFormat="1" ht="30" customHeight="1">
      <c r="A17" s="304"/>
      <c r="B17" s="163"/>
      <c r="C17" s="163"/>
      <c r="D17" s="163"/>
    </row>
    <row r="18" spans="1:4" s="17" customFormat="1" ht="30" customHeight="1">
      <c r="A18" s="305"/>
    </row>
    <row r="19" spans="1:4" ht="8.25" customHeight="1"/>
    <row r="20" spans="1:4" ht="8.25" customHeight="1"/>
    <row r="21" spans="1:4" ht="21.75" customHeight="1"/>
  </sheetData>
  <phoneticPr fontId="6" type="noConversion"/>
  <printOptions horizontalCentered="1"/>
  <pageMargins left="0.59055118110236227" right="0.39370078740157483" top="0.59055118110236227" bottom="0.59055118110236227" header="0.31496062992125984" footer="0.39370078740157483"/>
  <pageSetup paperSize="9" firstPageNumber="19" orientation="portrait" useFirstPageNumber="1" r:id="rId1"/>
  <headerFooter alignWithMargins="0">
    <oddHeader>&amp;R&amp;"標楷體,粗斜體"第&amp;"Times New Roman,粗斜體"&amp;P&amp;"標楷體,粗斜體"頁，共&amp;"Times New Roman,粗斜體"42&amp;"標楷體,粗斜體"頁</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9"/>
  <sheetViews>
    <sheetView showZeros="0" zoomScaleNormal="100" zoomScaleSheetLayoutView="100" workbookViewId="0">
      <selection activeCell="P15" sqref="P15"/>
    </sheetView>
  </sheetViews>
  <sheetFormatPr defaultColWidth="8.75" defaultRowHeight="28.9" customHeight="1"/>
  <cols>
    <col min="1" max="1" width="15.75" style="194" customWidth="1"/>
    <col min="2" max="2" width="9" style="3" customWidth="1"/>
    <col min="3" max="3" width="9" style="13" customWidth="1"/>
    <col min="4" max="4" width="10" style="183" customWidth="1"/>
    <col min="5" max="6" width="9" style="3" customWidth="1"/>
    <col min="7" max="7" width="3.625" style="3" customWidth="1"/>
    <col min="8" max="8" width="3.875" style="3" customWidth="1"/>
    <col min="9" max="9" width="7.75" style="3" customWidth="1"/>
    <col min="10" max="10" width="2.75" style="3" customWidth="1"/>
    <col min="11" max="11" width="9.625" style="3" customWidth="1"/>
    <col min="12" max="12" width="0.5" style="3" customWidth="1"/>
    <col min="13" max="13" width="10.5" style="207" bestFit="1" customWidth="1"/>
    <col min="14" max="14" width="8.75" style="207"/>
    <col min="15" max="16384" width="8.75" style="3"/>
  </cols>
  <sheetData>
    <row r="1" spans="1:14" ht="15.75" customHeight="1">
      <c r="A1" s="150" t="s">
        <v>374</v>
      </c>
      <c r="B1" s="12"/>
      <c r="C1" s="12"/>
      <c r="E1" s="12"/>
      <c r="F1" s="12"/>
      <c r="G1" s="12"/>
      <c r="H1" s="12"/>
      <c r="I1" s="12"/>
      <c r="J1" s="12"/>
      <c r="K1" s="12"/>
    </row>
    <row r="2" spans="1:14" ht="24" customHeight="1">
      <c r="A2" s="882" t="s">
        <v>384</v>
      </c>
      <c r="B2" s="882"/>
      <c r="C2" s="882"/>
      <c r="D2" s="882"/>
      <c r="E2" s="882"/>
      <c r="F2" s="882"/>
      <c r="G2" s="882"/>
      <c r="H2" s="882"/>
      <c r="I2" s="882"/>
      <c r="J2" s="882"/>
      <c r="K2" s="882"/>
    </row>
    <row r="3" spans="1:14" ht="32.25" customHeight="1">
      <c r="A3" s="883" t="s">
        <v>115</v>
      </c>
      <c r="B3" s="883"/>
      <c r="C3" s="883"/>
      <c r="D3" s="883"/>
      <c r="E3" s="883"/>
      <c r="F3" s="883"/>
      <c r="G3" s="883"/>
      <c r="H3" s="883"/>
      <c r="I3" s="883"/>
      <c r="J3" s="883"/>
      <c r="K3" s="883"/>
    </row>
    <row r="4" spans="1:14" ht="21" customHeight="1">
      <c r="A4" s="193"/>
      <c r="B4" s="884" t="s">
        <v>1037</v>
      </c>
      <c r="C4" s="885"/>
      <c r="D4" s="885"/>
      <c r="E4" s="885"/>
      <c r="F4" s="885"/>
      <c r="G4" s="885"/>
      <c r="H4" s="885"/>
      <c r="I4" s="885"/>
      <c r="J4" s="886" t="s">
        <v>23</v>
      </c>
      <c r="K4" s="887"/>
    </row>
    <row r="5" spans="1:14" ht="18" customHeight="1">
      <c r="A5" s="888" t="s">
        <v>29</v>
      </c>
      <c r="B5" s="890" t="s">
        <v>71</v>
      </c>
      <c r="C5" s="891"/>
      <c r="D5" s="891"/>
      <c r="E5" s="891"/>
      <c r="F5" s="891"/>
      <c r="G5" s="891"/>
      <c r="H5" s="892"/>
      <c r="I5" s="893" t="s">
        <v>90</v>
      </c>
      <c r="J5" s="895" t="s">
        <v>91</v>
      </c>
      <c r="K5" s="897" t="s">
        <v>28</v>
      </c>
    </row>
    <row r="6" spans="1:14" ht="34.5" customHeight="1">
      <c r="A6" s="889"/>
      <c r="B6" s="208" t="s">
        <v>92</v>
      </c>
      <c r="C6" s="209" t="s">
        <v>93</v>
      </c>
      <c r="D6" s="210" t="s">
        <v>556</v>
      </c>
      <c r="E6" s="211" t="s">
        <v>94</v>
      </c>
      <c r="F6" s="211" t="s">
        <v>95</v>
      </c>
      <c r="G6" s="211" t="s">
        <v>96</v>
      </c>
      <c r="H6" s="211" t="s">
        <v>127</v>
      </c>
      <c r="I6" s="894"/>
      <c r="J6" s="896"/>
      <c r="K6" s="898"/>
    </row>
    <row r="7" spans="1:14" ht="20.100000000000001" hidden="1" customHeight="1">
      <c r="A7" s="201" t="s">
        <v>625</v>
      </c>
      <c r="B7" s="198">
        <v>150464344.73000002</v>
      </c>
      <c r="C7" s="198">
        <v>274944913.93000001</v>
      </c>
      <c r="D7" s="198">
        <v>5548165282.7700005</v>
      </c>
      <c r="E7" s="198">
        <v>44831038</v>
      </c>
      <c r="F7" s="198">
        <v>21752933</v>
      </c>
      <c r="G7" s="198"/>
      <c r="H7" s="198"/>
      <c r="I7" s="198">
        <v>17676277.809999999</v>
      </c>
      <c r="J7" s="198"/>
      <c r="K7" s="198">
        <f>SUM(B7:J7)</f>
        <v>6057834790.2400007</v>
      </c>
    </row>
    <row r="8" spans="1:14" ht="20.100000000000001" hidden="1" customHeight="1">
      <c r="A8" s="201" t="s">
        <v>624</v>
      </c>
      <c r="B8" s="198"/>
      <c r="C8" s="198">
        <v>1387580.25</v>
      </c>
      <c r="D8" s="198">
        <v>13983069.890000001</v>
      </c>
      <c r="E8" s="198"/>
      <c r="F8" s="198"/>
      <c r="G8" s="198"/>
      <c r="H8" s="198"/>
      <c r="I8" s="198">
        <v>1888835.03</v>
      </c>
      <c r="J8" s="198"/>
      <c r="K8" s="198"/>
    </row>
    <row r="9" spans="1:14" ht="20.100000000000001" customHeight="1">
      <c r="A9" s="201" t="s">
        <v>63</v>
      </c>
      <c r="B9" s="197">
        <f>B7+B8</f>
        <v>150464344.73000002</v>
      </c>
      <c r="C9" s="197">
        <f t="shared" ref="C9:K9" si="0">C7+C8</f>
        <v>276332494.18000001</v>
      </c>
      <c r="D9" s="197">
        <f t="shared" si="0"/>
        <v>5562148352.6600008</v>
      </c>
      <c r="E9" s="197">
        <f t="shared" si="0"/>
        <v>44831038</v>
      </c>
      <c r="F9" s="197">
        <f t="shared" si="0"/>
        <v>21752933</v>
      </c>
      <c r="G9" s="197">
        <f t="shared" si="0"/>
        <v>0</v>
      </c>
      <c r="H9" s="197">
        <f t="shared" si="0"/>
        <v>0</v>
      </c>
      <c r="I9" s="197">
        <f t="shared" si="0"/>
        <v>19565112.84</v>
      </c>
      <c r="J9" s="197">
        <f t="shared" si="0"/>
        <v>0</v>
      </c>
      <c r="K9" s="197">
        <f t="shared" si="0"/>
        <v>6057834790.2400007</v>
      </c>
    </row>
    <row r="10" spans="1:14" ht="20.100000000000001" customHeight="1">
      <c r="A10" s="201" t="s">
        <v>69</v>
      </c>
      <c r="B10" s="197">
        <v>88734071.310000002</v>
      </c>
      <c r="C10" s="197">
        <v>65781252.530000001</v>
      </c>
      <c r="D10" s="197">
        <v>1892670181.71</v>
      </c>
      <c r="E10" s="197">
        <v>29719069</v>
      </c>
      <c r="F10" s="197">
        <v>10734966</v>
      </c>
      <c r="G10" s="197">
        <v>0</v>
      </c>
      <c r="H10" s="197">
        <v>0</v>
      </c>
      <c r="I10" s="197">
        <v>11300767.33</v>
      </c>
      <c r="J10" s="197">
        <v>0</v>
      </c>
      <c r="K10" s="197">
        <v>2032199302.1499999</v>
      </c>
    </row>
    <row r="11" spans="1:14" ht="20.100000000000001" customHeight="1">
      <c r="A11" s="201" t="s">
        <v>64</v>
      </c>
      <c r="B11" s="197">
        <v>1509023.2</v>
      </c>
      <c r="C11" s="197">
        <v>602717.11</v>
      </c>
      <c r="D11" s="197">
        <v>7297192.5899999999</v>
      </c>
      <c r="E11" s="197">
        <v>0</v>
      </c>
      <c r="F11" s="197">
        <v>0</v>
      </c>
      <c r="G11" s="197"/>
      <c r="H11" s="197"/>
      <c r="I11" s="197">
        <v>0</v>
      </c>
      <c r="J11" s="197"/>
      <c r="K11" s="197">
        <f>SUM(B11:J11)</f>
        <v>9408932.9000000004</v>
      </c>
    </row>
    <row r="12" spans="1:14" ht="20.100000000000001" customHeight="1">
      <c r="A12" s="201" t="s">
        <v>65</v>
      </c>
      <c r="B12" s="197">
        <f>B9-B10-B11</f>
        <v>60221250.220000014</v>
      </c>
      <c r="C12" s="197">
        <f>C9-C10-C11</f>
        <v>209948524.53999999</v>
      </c>
      <c r="D12" s="197">
        <f>D9-D10-D11</f>
        <v>3662180978.3600006</v>
      </c>
      <c r="E12" s="197">
        <f>E9-E10-E11</f>
        <v>15111969</v>
      </c>
      <c r="F12" s="197">
        <f>F9-F10-F11</f>
        <v>11017967</v>
      </c>
      <c r="G12" s="197">
        <f>G7-G10-G11</f>
        <v>0</v>
      </c>
      <c r="H12" s="197">
        <f>H7-H10-H11</f>
        <v>0</v>
      </c>
      <c r="I12" s="197">
        <f>I9-I10-I11</f>
        <v>8264345.5099999998</v>
      </c>
      <c r="J12" s="197">
        <f>J7-J10-J11</f>
        <v>0</v>
      </c>
      <c r="K12" s="197">
        <f>SUM(B12:J12)</f>
        <v>3966745034.6300011</v>
      </c>
    </row>
    <row r="13" spans="1:14" s="4" customFormat="1" ht="20.100000000000001" customHeight="1">
      <c r="A13" s="201" t="s">
        <v>34</v>
      </c>
      <c r="B13" s="197">
        <f>SUM(B14:B17)</f>
        <v>0</v>
      </c>
      <c r="C13" s="197">
        <f t="shared" ref="C13:J13" si="1">SUM(C14:C17)</f>
        <v>0</v>
      </c>
      <c r="D13" s="197">
        <f>SUM(D14:D17)</f>
        <v>144843923</v>
      </c>
      <c r="E13" s="197">
        <f t="shared" si="1"/>
        <v>1060762</v>
      </c>
      <c r="F13" s="197">
        <f t="shared" si="1"/>
        <v>144476</v>
      </c>
      <c r="G13" s="197">
        <f t="shared" si="1"/>
        <v>0</v>
      </c>
      <c r="H13" s="197">
        <f t="shared" si="1"/>
        <v>0</v>
      </c>
      <c r="I13" s="197">
        <f t="shared" si="1"/>
        <v>0</v>
      </c>
      <c r="J13" s="197">
        <f t="shared" si="1"/>
        <v>0</v>
      </c>
      <c r="K13" s="197">
        <f t="shared" ref="K13:K24" si="2">SUM(B13:J13)</f>
        <v>146049161</v>
      </c>
      <c r="M13" s="557"/>
      <c r="N13" s="557"/>
    </row>
    <row r="14" spans="1:14" s="4" customFormat="1" ht="20.100000000000001" customHeight="1">
      <c r="A14" s="202" t="s">
        <v>544</v>
      </c>
      <c r="B14" s="198">
        <v>0</v>
      </c>
      <c r="C14" s="198">
        <v>0</v>
      </c>
      <c r="D14" s="198">
        <f>'(十一)固定資產改良擴充表23-25'!C19</f>
        <v>128549917</v>
      </c>
      <c r="E14" s="198">
        <f>'(十一)固定資產改良擴充表23-25'!C22</f>
        <v>1060762</v>
      </c>
      <c r="F14" s="198">
        <f>'(十一)固定資產改良擴充表23-25'!C25</f>
        <v>144476</v>
      </c>
      <c r="G14" s="199"/>
      <c r="H14" s="199"/>
      <c r="I14" s="199">
        <v>0</v>
      </c>
      <c r="J14" s="199"/>
      <c r="K14" s="198">
        <f t="shared" si="2"/>
        <v>129755155</v>
      </c>
      <c r="M14" s="207"/>
      <c r="N14" s="557"/>
    </row>
    <row r="15" spans="1:14" s="4" customFormat="1" ht="20.100000000000001" customHeight="1">
      <c r="A15" s="202" t="s">
        <v>545</v>
      </c>
      <c r="B15" s="198">
        <v>0</v>
      </c>
      <c r="C15" s="198">
        <v>0</v>
      </c>
      <c r="D15" s="198"/>
      <c r="E15" s="198"/>
      <c r="F15" s="198"/>
      <c r="G15" s="199" t="s">
        <v>259</v>
      </c>
      <c r="H15" s="199" t="s">
        <v>259</v>
      </c>
      <c r="I15" s="199">
        <v>0</v>
      </c>
      <c r="J15" s="199"/>
      <c r="K15" s="198">
        <f t="shared" si="2"/>
        <v>0</v>
      </c>
      <c r="L15" s="4">
        <v>3596237446.2300019</v>
      </c>
      <c r="M15" s="207"/>
      <c r="N15" s="557"/>
    </row>
    <row r="16" spans="1:14" s="4" customFormat="1" ht="20.100000000000001" customHeight="1">
      <c r="A16" s="202" t="s">
        <v>546</v>
      </c>
      <c r="B16" s="198">
        <v>0</v>
      </c>
      <c r="C16" s="198">
        <v>0</v>
      </c>
      <c r="D16" s="198">
        <v>16294006</v>
      </c>
      <c r="E16" s="198">
        <v>0</v>
      </c>
      <c r="F16" s="198">
        <v>0</v>
      </c>
      <c r="G16" s="199"/>
      <c r="H16" s="199"/>
      <c r="I16" s="199">
        <v>0</v>
      </c>
      <c r="J16" s="199"/>
      <c r="K16" s="198">
        <f t="shared" si="2"/>
        <v>16294006</v>
      </c>
      <c r="M16" s="207"/>
      <c r="N16" s="557"/>
    </row>
    <row r="17" spans="1:14" s="4" customFormat="1" ht="20.100000000000001" customHeight="1">
      <c r="A17" s="203" t="s">
        <v>547</v>
      </c>
      <c r="B17" s="198">
        <v>0</v>
      </c>
      <c r="C17" s="198">
        <v>0</v>
      </c>
      <c r="D17" s="198">
        <v>0</v>
      </c>
      <c r="E17" s="198">
        <v>0</v>
      </c>
      <c r="F17" s="198">
        <v>0</v>
      </c>
      <c r="G17" s="199"/>
      <c r="H17" s="199"/>
      <c r="I17" s="199">
        <v>0</v>
      </c>
      <c r="J17" s="199"/>
      <c r="K17" s="198">
        <f t="shared" si="2"/>
        <v>0</v>
      </c>
      <c r="M17" s="207"/>
      <c r="N17" s="557"/>
    </row>
    <row r="18" spans="1:14" s="4" customFormat="1" ht="20.100000000000001" customHeight="1">
      <c r="A18" s="201" t="s">
        <v>35</v>
      </c>
      <c r="B18" s="197">
        <f>SUM(B19:B21)</f>
        <v>0</v>
      </c>
      <c r="C18" s="197">
        <f t="shared" ref="C18:J18" si="3">SUM(C19:C21)</f>
        <v>51667.44</v>
      </c>
      <c r="D18" s="197">
        <f t="shared" si="3"/>
        <v>11374580.34</v>
      </c>
      <c r="E18" s="197">
        <f t="shared" si="3"/>
        <v>42107</v>
      </c>
      <c r="F18" s="197">
        <f t="shared" si="3"/>
        <v>12818</v>
      </c>
      <c r="G18" s="197">
        <f t="shared" si="3"/>
        <v>0</v>
      </c>
      <c r="H18" s="197">
        <f t="shared" si="3"/>
        <v>0</v>
      </c>
      <c r="I18" s="197">
        <f>SUM(I19:I21)</f>
        <v>0</v>
      </c>
      <c r="J18" s="197">
        <f t="shared" si="3"/>
        <v>0</v>
      </c>
      <c r="K18" s="197">
        <f t="shared" si="2"/>
        <v>11481172.779999999</v>
      </c>
      <c r="M18" s="557"/>
      <c r="N18" s="557"/>
    </row>
    <row r="19" spans="1:14" s="4" customFormat="1" ht="20.100000000000001" customHeight="1">
      <c r="A19" s="202" t="s">
        <v>548</v>
      </c>
      <c r="B19" s="198">
        <v>0</v>
      </c>
      <c r="C19" s="198"/>
      <c r="D19" s="198"/>
      <c r="E19" s="198"/>
      <c r="F19" s="198"/>
      <c r="G19" s="198"/>
      <c r="H19" s="198"/>
      <c r="I19" s="198"/>
      <c r="J19" s="198"/>
      <c r="K19" s="198">
        <f t="shared" si="2"/>
        <v>0</v>
      </c>
      <c r="M19" s="557"/>
      <c r="N19" s="557"/>
    </row>
    <row r="20" spans="1:14" s="4" customFormat="1" ht="20.100000000000001" customHeight="1">
      <c r="A20" s="202" t="s">
        <v>1113</v>
      </c>
      <c r="B20" s="198">
        <v>0</v>
      </c>
      <c r="C20" s="198">
        <f>'（十二）資產增減變動表26-31'!W16</f>
        <v>51667.44</v>
      </c>
      <c r="D20" s="198">
        <f>'（十二）資產增減變動表26-31'!W21</f>
        <v>11283862.34</v>
      </c>
      <c r="E20" s="198">
        <f>'（十二）資產增減變動表26-31'!W26</f>
        <v>42107</v>
      </c>
      <c r="F20" s="198">
        <f>'（十二）資產增減變動表26-31'!W29</f>
        <v>12818</v>
      </c>
      <c r="G20" s="199"/>
      <c r="H20" s="199"/>
      <c r="I20" s="199">
        <v>0</v>
      </c>
      <c r="J20" s="199"/>
      <c r="K20" s="198">
        <f t="shared" si="2"/>
        <v>11390454.779999999</v>
      </c>
      <c r="M20" s="557"/>
      <c r="N20" s="557"/>
    </row>
    <row r="21" spans="1:14" s="4" customFormat="1" ht="20.100000000000001" customHeight="1">
      <c r="A21" s="203" t="s">
        <v>549</v>
      </c>
      <c r="B21" s="198">
        <v>0</v>
      </c>
      <c r="C21" s="198">
        <v>0</v>
      </c>
      <c r="D21" s="198">
        <v>90718</v>
      </c>
      <c r="E21" s="198">
        <v>0</v>
      </c>
      <c r="F21" s="198">
        <v>0</v>
      </c>
      <c r="G21" s="199"/>
      <c r="H21" s="199"/>
      <c r="I21" s="199">
        <v>0</v>
      </c>
      <c r="J21" s="199"/>
      <c r="K21" s="198">
        <f t="shared" si="2"/>
        <v>90718</v>
      </c>
      <c r="M21" s="557"/>
      <c r="N21" s="557"/>
    </row>
    <row r="22" spans="1:14" s="4" customFormat="1" ht="20.100000000000001" customHeight="1">
      <c r="A22" s="201" t="s">
        <v>656</v>
      </c>
      <c r="B22" s="198">
        <v>0</v>
      </c>
      <c r="C22" s="198">
        <v>1772739</v>
      </c>
      <c r="D22" s="198">
        <v>180133791.99999952</v>
      </c>
      <c r="E22" s="198">
        <v>0</v>
      </c>
      <c r="F22" s="198">
        <v>267494</v>
      </c>
      <c r="G22" s="199"/>
      <c r="H22" s="199"/>
      <c r="I22" s="199">
        <v>0</v>
      </c>
      <c r="J22" s="199"/>
      <c r="K22" s="198">
        <f t="shared" si="2"/>
        <v>182174024.99999952</v>
      </c>
      <c r="M22" s="557"/>
      <c r="N22" s="557"/>
    </row>
    <row r="23" spans="1:14" s="4" customFormat="1" ht="20.100000000000001" customHeight="1">
      <c r="A23" s="201" t="s">
        <v>66</v>
      </c>
      <c r="B23" s="197">
        <v>3328083</v>
      </c>
      <c r="C23" s="197">
        <v>6120923</v>
      </c>
      <c r="D23" s="197">
        <v>150597234</v>
      </c>
      <c r="E23" s="197">
        <v>2923393</v>
      </c>
      <c r="F23" s="197">
        <v>1637657</v>
      </c>
      <c r="G23" s="197">
        <f t="shared" ref="G23:J23" si="4">SUM(G26:G33)</f>
        <v>0</v>
      </c>
      <c r="H23" s="197">
        <f t="shared" si="4"/>
        <v>0</v>
      </c>
      <c r="I23" s="197">
        <v>425856</v>
      </c>
      <c r="J23" s="197">
        <f t="shared" si="4"/>
        <v>0</v>
      </c>
      <c r="K23" s="197">
        <f t="shared" si="2"/>
        <v>165033146</v>
      </c>
      <c r="M23" s="557"/>
      <c r="N23" s="557"/>
    </row>
    <row r="24" spans="1:14" s="4" customFormat="1" ht="20.100000000000001" customHeight="1">
      <c r="A24" s="201" t="s">
        <v>67</v>
      </c>
      <c r="B24" s="197">
        <f>B12+B13-B18+B22-B23</f>
        <v>56893167.220000014</v>
      </c>
      <c r="C24" s="197">
        <f t="shared" ref="C24:J24" si="5">C12+C13-C18+C22-C23</f>
        <v>205548673.09999999</v>
      </c>
      <c r="D24" s="197">
        <f>D12+D13-D18+D22-D23</f>
        <v>3825186879.02</v>
      </c>
      <c r="E24" s="197">
        <f t="shared" si="5"/>
        <v>13207231</v>
      </c>
      <c r="F24" s="197">
        <f t="shared" si="5"/>
        <v>9779462</v>
      </c>
      <c r="G24" s="197">
        <f t="shared" si="5"/>
        <v>0</v>
      </c>
      <c r="H24" s="197">
        <f t="shared" si="5"/>
        <v>0</v>
      </c>
      <c r="I24" s="197">
        <f>I12+I13-I18+I22-I23</f>
        <v>7838489.5099999998</v>
      </c>
      <c r="J24" s="197">
        <f t="shared" si="5"/>
        <v>0</v>
      </c>
      <c r="K24" s="197">
        <f t="shared" si="2"/>
        <v>4118453901.8500004</v>
      </c>
      <c r="M24" s="557"/>
      <c r="N24" s="557"/>
    </row>
    <row r="25" spans="1:14" s="4" customFormat="1" ht="20.100000000000001" customHeight="1">
      <c r="A25" s="201" t="s">
        <v>62</v>
      </c>
      <c r="B25" s="197"/>
      <c r="C25" s="197"/>
      <c r="D25" s="197"/>
      <c r="E25" s="197"/>
      <c r="F25" s="197"/>
      <c r="G25" s="197"/>
      <c r="H25" s="197"/>
      <c r="I25" s="197"/>
      <c r="J25" s="197"/>
      <c r="K25" s="197"/>
      <c r="M25" s="557"/>
      <c r="N25" s="557"/>
    </row>
    <row r="26" spans="1:14" ht="20.100000000000001" customHeight="1">
      <c r="A26" s="204" t="s">
        <v>550</v>
      </c>
      <c r="B26" s="650">
        <v>253597</v>
      </c>
      <c r="C26" s="650">
        <v>15457</v>
      </c>
      <c r="D26" s="650">
        <v>5303458</v>
      </c>
      <c r="E26" s="650">
        <v>0</v>
      </c>
      <c r="F26" s="650">
        <v>0</v>
      </c>
      <c r="G26" s="199"/>
      <c r="H26" s="199"/>
      <c r="I26" s="199">
        <v>0</v>
      </c>
      <c r="J26" s="199" t="s">
        <v>259</v>
      </c>
      <c r="K26" s="198">
        <f t="shared" ref="K26:K34" si="6">SUM(B26:J26)</f>
        <v>5572512</v>
      </c>
    </row>
    <row r="27" spans="1:14" ht="20.100000000000001" customHeight="1">
      <c r="A27" s="204" t="s">
        <v>551</v>
      </c>
      <c r="B27" s="650">
        <v>1457688</v>
      </c>
      <c r="C27" s="650">
        <v>1261219</v>
      </c>
      <c r="D27" s="650">
        <v>16831004</v>
      </c>
      <c r="E27" s="650">
        <v>16856</v>
      </c>
      <c r="F27" s="650">
        <v>460188</v>
      </c>
      <c r="G27" s="199"/>
      <c r="H27" s="199"/>
      <c r="I27" s="199">
        <v>0</v>
      </c>
      <c r="J27" s="199" t="s">
        <v>259</v>
      </c>
      <c r="K27" s="198">
        <f t="shared" si="6"/>
        <v>20026955</v>
      </c>
    </row>
    <row r="28" spans="1:14" ht="20.100000000000001" customHeight="1">
      <c r="A28" s="204" t="s">
        <v>552</v>
      </c>
      <c r="B28" s="650">
        <v>1427524</v>
      </c>
      <c r="C28" s="650">
        <v>1510284</v>
      </c>
      <c r="D28" s="650">
        <v>125174493</v>
      </c>
      <c r="E28" s="650">
        <v>2552700</v>
      </c>
      <c r="F28" s="650">
        <v>333946</v>
      </c>
      <c r="G28" s="199"/>
      <c r="H28" s="199"/>
      <c r="I28" s="199">
        <v>0</v>
      </c>
      <c r="J28" s="199" t="s">
        <v>259</v>
      </c>
      <c r="K28" s="198">
        <f t="shared" si="6"/>
        <v>130998947</v>
      </c>
    </row>
    <row r="29" spans="1:14" ht="20.100000000000001" customHeight="1">
      <c r="A29" s="204" t="s">
        <v>553</v>
      </c>
      <c r="B29" s="650">
        <v>0</v>
      </c>
      <c r="C29" s="650">
        <v>0</v>
      </c>
      <c r="D29" s="650">
        <v>41028</v>
      </c>
      <c r="E29" s="650">
        <v>0</v>
      </c>
      <c r="F29" s="650">
        <v>0</v>
      </c>
      <c r="G29" s="198"/>
      <c r="H29" s="198"/>
      <c r="I29" s="198">
        <v>0</v>
      </c>
      <c r="J29" s="198" t="s">
        <v>259</v>
      </c>
      <c r="K29" s="198">
        <f t="shared" si="6"/>
        <v>41028</v>
      </c>
    </row>
    <row r="30" spans="1:14" ht="20.100000000000001" customHeight="1">
      <c r="A30" s="204" t="s">
        <v>554</v>
      </c>
      <c r="B30" s="650">
        <v>45638</v>
      </c>
      <c r="C30" s="650">
        <v>750649</v>
      </c>
      <c r="D30" s="650">
        <v>308259</v>
      </c>
      <c r="E30" s="650">
        <v>16316</v>
      </c>
      <c r="F30" s="650">
        <v>14321</v>
      </c>
      <c r="G30" s="199"/>
      <c r="H30" s="199"/>
      <c r="I30" s="199">
        <v>0</v>
      </c>
      <c r="J30" s="199" t="s">
        <v>259</v>
      </c>
      <c r="K30" s="198">
        <f t="shared" si="6"/>
        <v>1135183</v>
      </c>
    </row>
    <row r="31" spans="1:14" ht="20.100000000000001" customHeight="1">
      <c r="A31" s="204" t="s">
        <v>555</v>
      </c>
      <c r="B31" s="650">
        <v>143636</v>
      </c>
      <c r="C31" s="650">
        <v>2509452</v>
      </c>
      <c r="D31" s="650">
        <v>2938992</v>
      </c>
      <c r="E31" s="650">
        <v>337521</v>
      </c>
      <c r="F31" s="650">
        <v>829202</v>
      </c>
      <c r="G31" s="199"/>
      <c r="H31" s="199"/>
      <c r="I31" s="199">
        <v>0</v>
      </c>
      <c r="J31" s="199" t="s">
        <v>259</v>
      </c>
      <c r="K31" s="198">
        <f t="shared" si="6"/>
        <v>6758803</v>
      </c>
    </row>
    <row r="32" spans="1:14" ht="20.100000000000001" customHeight="1">
      <c r="A32" s="212" t="s">
        <v>557</v>
      </c>
      <c r="B32" s="198">
        <v>0</v>
      </c>
      <c r="C32" s="198">
        <v>0</v>
      </c>
      <c r="D32" s="198">
        <v>0</v>
      </c>
      <c r="E32" s="198">
        <v>0</v>
      </c>
      <c r="F32" s="199">
        <v>0</v>
      </c>
      <c r="G32" s="199"/>
      <c r="H32" s="199"/>
      <c r="I32" s="199">
        <v>425856</v>
      </c>
      <c r="J32" s="199"/>
      <c r="K32" s="198">
        <f t="shared" si="6"/>
        <v>425856</v>
      </c>
    </row>
    <row r="33" spans="1:14" ht="20.100000000000001" customHeight="1">
      <c r="A33" s="212" t="s">
        <v>558</v>
      </c>
      <c r="B33" s="198">
        <v>0</v>
      </c>
      <c r="C33" s="198">
        <v>73862</v>
      </c>
      <c r="D33" s="198">
        <v>0</v>
      </c>
      <c r="E33" s="198">
        <v>0</v>
      </c>
      <c r="F33" s="199">
        <v>0</v>
      </c>
      <c r="G33" s="199"/>
      <c r="H33" s="199"/>
      <c r="I33" s="199">
        <v>0</v>
      </c>
      <c r="J33" s="199"/>
      <c r="K33" s="198">
        <f t="shared" si="6"/>
        <v>73862</v>
      </c>
    </row>
    <row r="34" spans="1:14" s="4" customFormat="1" ht="19.5" customHeight="1">
      <c r="A34" s="205" t="s">
        <v>97</v>
      </c>
      <c r="B34" s="200">
        <f>SUM(B26:B33)</f>
        <v>3328083</v>
      </c>
      <c r="C34" s="200">
        <f>SUM(C26:C33)</f>
        <v>6120923</v>
      </c>
      <c r="D34" s="200">
        <f t="shared" ref="D34:F34" si="7">SUM(D26:D33)</f>
        <v>150597234</v>
      </c>
      <c r="E34" s="200">
        <f t="shared" si="7"/>
        <v>2923393</v>
      </c>
      <c r="F34" s="200">
        <f t="shared" si="7"/>
        <v>1637657</v>
      </c>
      <c r="G34" s="200">
        <f t="shared" ref="G34" si="8">SUM(G26:G33)</f>
        <v>0</v>
      </c>
      <c r="H34" s="200">
        <f t="shared" ref="H34" si="9">SUM(H26:H33)</f>
        <v>0</v>
      </c>
      <c r="I34" s="200">
        <f t="shared" ref="I34" si="10">SUM(I26:I33)</f>
        <v>425856</v>
      </c>
      <c r="J34" s="200">
        <f t="shared" ref="J34" si="11">SUM(J26:J33)</f>
        <v>0</v>
      </c>
      <c r="K34" s="200">
        <f t="shared" si="6"/>
        <v>165033146</v>
      </c>
      <c r="M34" s="557"/>
      <c r="N34" s="557"/>
    </row>
    <row r="35" spans="1:14" s="4" customFormat="1" ht="156" hidden="1" customHeight="1">
      <c r="A35" s="880" t="s">
        <v>535</v>
      </c>
      <c r="B35" s="880"/>
      <c r="C35" s="880"/>
      <c r="D35" s="880"/>
      <c r="E35" s="880"/>
      <c r="F35" s="880"/>
      <c r="G35" s="880"/>
      <c r="H35" s="880"/>
      <c r="I35" s="880"/>
      <c r="J35" s="880"/>
      <c r="K35" s="880"/>
      <c r="M35" s="557"/>
      <c r="N35" s="557"/>
    </row>
    <row r="36" spans="1:14" ht="9" customHeight="1"/>
    <row r="37" spans="1:14" s="207" customFormat="1" ht="72" customHeight="1">
      <c r="A37" s="881" t="s">
        <v>853</v>
      </c>
      <c r="B37" s="881"/>
      <c r="C37" s="881"/>
      <c r="D37" s="881"/>
      <c r="E37" s="881"/>
      <c r="F37" s="881"/>
      <c r="G37" s="881"/>
      <c r="H37" s="881"/>
      <c r="I37" s="881"/>
      <c r="J37" s="881"/>
      <c r="K37" s="881"/>
    </row>
    <row r="38" spans="1:14" s="183" customFormat="1" ht="6" customHeight="1">
      <c r="A38" s="195"/>
      <c r="M38" s="556"/>
      <c r="N38" s="556"/>
    </row>
    <row r="39" spans="1:14" s="184" customFormat="1" ht="28.9" customHeight="1">
      <c r="A39" s="196"/>
      <c r="B39" s="582"/>
      <c r="C39" s="582"/>
      <c r="D39" s="582"/>
      <c r="E39" s="582"/>
      <c r="F39" s="582"/>
      <c r="G39" s="582"/>
      <c r="H39" s="582"/>
      <c r="I39" s="582"/>
      <c r="K39" s="582"/>
      <c r="M39" s="524"/>
      <c r="N39" s="524"/>
    </row>
    <row r="40" spans="1:14" ht="28.9" customHeight="1">
      <c r="B40" s="558"/>
      <c r="C40" s="558"/>
      <c r="D40" s="558"/>
      <c r="E40" s="558"/>
      <c r="F40" s="558"/>
      <c r="G40" s="558"/>
      <c r="H40" s="558"/>
      <c r="I40" s="558"/>
      <c r="J40" s="558"/>
      <c r="K40" s="558"/>
    </row>
    <row r="41" spans="1:14" ht="28.9" customHeight="1">
      <c r="B41" s="639"/>
      <c r="C41" s="558"/>
      <c r="D41" s="558"/>
      <c r="E41" s="558"/>
      <c r="F41" s="558"/>
      <c r="G41" s="558"/>
      <c r="H41" s="558"/>
      <c r="I41" s="558"/>
      <c r="J41" s="558"/>
      <c r="K41" s="558"/>
    </row>
    <row r="42" spans="1:14" s="524" customFormat="1" ht="28.9" customHeight="1">
      <c r="A42" s="525"/>
    </row>
    <row r="43" spans="1:14" s="524" customFormat="1" ht="28.9" customHeight="1">
      <c r="A43" s="525"/>
    </row>
    <row r="44" spans="1:14" s="524" customFormat="1" ht="28.9" customHeight="1">
      <c r="A44" s="525"/>
    </row>
    <row r="45" spans="1:14" s="524" customFormat="1" ht="28.9" customHeight="1">
      <c r="A45" s="525"/>
    </row>
    <row r="46" spans="1:14" s="524" customFormat="1" ht="28.9" customHeight="1">
      <c r="A46" s="525"/>
    </row>
    <row r="47" spans="1:14" s="524" customFormat="1" ht="28.9" customHeight="1">
      <c r="A47" s="525"/>
    </row>
    <row r="48" spans="1:14" s="524" customFormat="1" ht="28.9" customHeight="1">
      <c r="A48" s="525"/>
    </row>
    <row r="49" spans="1:1" s="524" customFormat="1" ht="28.9" customHeight="1">
      <c r="A49" s="525"/>
    </row>
    <row r="50" spans="1:1" s="524" customFormat="1" ht="28.9" customHeight="1">
      <c r="A50" s="525"/>
    </row>
    <row r="51" spans="1:1" s="524" customFormat="1" ht="28.9" customHeight="1">
      <c r="A51" s="525"/>
    </row>
    <row r="52" spans="1:1" s="524" customFormat="1" ht="28.9" customHeight="1">
      <c r="A52" s="525"/>
    </row>
    <row r="53" spans="1:1" s="524" customFormat="1" ht="28.9" customHeight="1">
      <c r="A53" s="525"/>
    </row>
    <row r="54" spans="1:1" s="524" customFormat="1" ht="28.9" customHeight="1">
      <c r="A54" s="525"/>
    </row>
    <row r="55" spans="1:1" s="524" customFormat="1" ht="28.9" customHeight="1">
      <c r="A55" s="525"/>
    </row>
    <row r="56" spans="1:1" s="524" customFormat="1" ht="28.9" customHeight="1">
      <c r="A56" s="525"/>
    </row>
    <row r="57" spans="1:1" s="524" customFormat="1" ht="28.9" customHeight="1">
      <c r="A57" s="525"/>
    </row>
    <row r="58" spans="1:1" s="524" customFormat="1" ht="28.9" customHeight="1">
      <c r="A58" s="525"/>
    </row>
    <row r="59" spans="1:1" s="524" customFormat="1" ht="28.9" customHeight="1">
      <c r="A59" s="525"/>
    </row>
    <row r="60" spans="1:1" s="524" customFormat="1" ht="28.9" customHeight="1">
      <c r="A60" s="525"/>
    </row>
    <row r="61" spans="1:1" s="524" customFormat="1" ht="28.9" customHeight="1">
      <c r="A61" s="525"/>
    </row>
    <row r="62" spans="1:1" s="524" customFormat="1" ht="28.9" customHeight="1">
      <c r="A62" s="525"/>
    </row>
    <row r="63" spans="1:1" s="524" customFormat="1" ht="28.9" customHeight="1">
      <c r="A63" s="525"/>
    </row>
    <row r="64" spans="1:1" s="524" customFormat="1" ht="28.9" customHeight="1">
      <c r="A64" s="525"/>
    </row>
    <row r="65" spans="1:1" s="524" customFormat="1" ht="28.9" customHeight="1">
      <c r="A65" s="525"/>
    </row>
    <row r="66" spans="1:1" s="524" customFormat="1" ht="28.9" customHeight="1">
      <c r="A66" s="525"/>
    </row>
    <row r="67" spans="1:1" s="524" customFormat="1" ht="28.9" customHeight="1">
      <c r="A67" s="525"/>
    </row>
    <row r="68" spans="1:1" s="524" customFormat="1" ht="28.9" customHeight="1">
      <c r="A68" s="525"/>
    </row>
    <row r="69" spans="1:1" s="524" customFormat="1" ht="28.9" customHeight="1">
      <c r="A69" s="525"/>
    </row>
    <row r="70" spans="1:1" s="524" customFormat="1" ht="28.9" customHeight="1">
      <c r="A70" s="525"/>
    </row>
    <row r="71" spans="1:1" s="524" customFormat="1" ht="28.9" customHeight="1">
      <c r="A71" s="525"/>
    </row>
    <row r="72" spans="1:1" s="524" customFormat="1" ht="28.9" customHeight="1">
      <c r="A72" s="525"/>
    </row>
    <row r="73" spans="1:1" s="524" customFormat="1" ht="28.9" customHeight="1">
      <c r="A73" s="525"/>
    </row>
    <row r="74" spans="1:1" s="524" customFormat="1" ht="28.9" customHeight="1">
      <c r="A74" s="525"/>
    </row>
    <row r="75" spans="1:1" s="524" customFormat="1" ht="28.9" customHeight="1">
      <c r="A75" s="525"/>
    </row>
    <row r="76" spans="1:1" s="524" customFormat="1" ht="28.9" customHeight="1">
      <c r="A76" s="525"/>
    </row>
    <row r="77" spans="1:1" s="524" customFormat="1" ht="28.9" customHeight="1">
      <c r="A77" s="525"/>
    </row>
    <row r="78" spans="1:1" s="524" customFormat="1" ht="28.9" customHeight="1">
      <c r="A78" s="525"/>
    </row>
    <row r="79" spans="1:1" s="524" customFormat="1" ht="28.9" customHeight="1">
      <c r="A79" s="525"/>
    </row>
  </sheetData>
  <mergeCells count="11">
    <mergeCell ref="A35:K35"/>
    <mergeCell ref="A37:K37"/>
    <mergeCell ref="A2:K2"/>
    <mergeCell ref="A3:K3"/>
    <mergeCell ref="B4:I4"/>
    <mergeCell ref="J4:K4"/>
    <mergeCell ref="A5:A6"/>
    <mergeCell ref="B5:H5"/>
    <mergeCell ref="I5:I6"/>
    <mergeCell ref="J5:J6"/>
    <mergeCell ref="K5:K6"/>
  </mergeCells>
  <phoneticPr fontId="6" type="noConversion"/>
  <pageMargins left="0.47244094488188981" right="0.27559055118110237" top="7.874015748031496E-2" bottom="7.874015748031496E-2" header="0.23622047244094491" footer="0.15748031496062992"/>
  <pageSetup paperSize="9" firstPageNumber="20" pageOrder="overThenDown" orientation="portrait" useFirstPageNumber="1" r:id="rId1"/>
  <headerFooter alignWithMargins="0">
    <oddHeader>&amp;R&amp;"標楷體,粗斜體"第&amp;P頁，共42頁</oddHeader>
    <oddFooter xml:space="preserve">&amp;C
</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0"/>
  <sheetViews>
    <sheetView showZeros="0" zoomScaleNormal="100" zoomScaleSheetLayoutView="100" workbookViewId="0">
      <selection activeCell="V25" sqref="V24:V25"/>
    </sheetView>
  </sheetViews>
  <sheetFormatPr defaultColWidth="8.75" defaultRowHeight="15.75"/>
  <cols>
    <col min="1" max="1" width="16.75" style="42" customWidth="1"/>
    <col min="2" max="2" width="2.625" style="63" customWidth="1"/>
    <col min="3" max="3" width="6" style="42" customWidth="1"/>
    <col min="4" max="4" width="5.875" style="42" customWidth="1"/>
    <col min="5" max="5" width="5.375" style="42" customWidth="1"/>
    <col min="6" max="6" width="7.875" style="42" customWidth="1"/>
    <col min="7" max="7" width="7.75" style="42" customWidth="1"/>
    <col min="8" max="8" width="4" style="42" customWidth="1"/>
    <col min="9" max="9" width="8.375" style="42" customWidth="1"/>
    <col min="10" max="10" width="8.75" style="42" customWidth="1"/>
    <col min="11" max="11" width="4" style="41" customWidth="1"/>
    <col min="12" max="12" width="6.5" style="41" customWidth="1"/>
    <col min="13" max="13" width="6.125" style="41" customWidth="1"/>
    <col min="14" max="14" width="3.625" style="42" hidden="1" customWidth="1"/>
    <col min="15" max="15" width="2" style="42" hidden="1" customWidth="1"/>
    <col min="16" max="16" width="3" style="42" hidden="1" customWidth="1"/>
    <col min="17" max="17" width="0.625" style="42" customWidth="1"/>
    <col min="18" max="16384" width="8.75" style="42"/>
  </cols>
  <sheetData>
    <row r="1" spans="1:13" ht="27.75" customHeight="1">
      <c r="A1" s="904" t="s">
        <v>390</v>
      </c>
      <c r="B1" s="904"/>
      <c r="C1" s="904"/>
      <c r="D1" s="904"/>
      <c r="E1" s="904"/>
      <c r="F1" s="904"/>
      <c r="G1" s="904"/>
      <c r="H1" s="904"/>
      <c r="I1" s="904"/>
      <c r="J1" s="904"/>
      <c r="K1" s="904"/>
      <c r="L1" s="904"/>
      <c r="M1" s="904"/>
    </row>
    <row r="2" spans="1:13" ht="23.25" customHeight="1">
      <c r="A2" s="905" t="s">
        <v>32</v>
      </c>
      <c r="B2" s="905"/>
      <c r="C2" s="905"/>
      <c r="D2" s="905"/>
      <c r="E2" s="905"/>
      <c r="F2" s="905"/>
      <c r="G2" s="905"/>
      <c r="H2" s="905"/>
      <c r="I2" s="905"/>
      <c r="J2" s="905"/>
      <c r="K2" s="905"/>
      <c r="L2" s="905"/>
      <c r="M2" s="905"/>
    </row>
    <row r="3" spans="1:13" ht="21" customHeight="1">
      <c r="A3" s="906" t="s">
        <v>1066</v>
      </c>
      <c r="B3" s="906"/>
      <c r="C3" s="906"/>
      <c r="D3" s="906"/>
      <c r="E3" s="906"/>
      <c r="F3" s="906"/>
      <c r="G3" s="906"/>
      <c r="H3" s="906"/>
      <c r="I3" s="906"/>
      <c r="J3" s="906"/>
      <c r="K3" s="906"/>
      <c r="L3" s="906"/>
      <c r="M3" s="906"/>
    </row>
    <row r="4" spans="1:13" ht="21" customHeight="1">
      <c r="A4" s="907" t="s">
        <v>121</v>
      </c>
      <c r="B4" s="908"/>
      <c r="C4" s="911" t="s">
        <v>126</v>
      </c>
      <c r="D4" s="911"/>
      <c r="E4" s="911"/>
      <c r="F4" s="911"/>
      <c r="G4" s="911"/>
      <c r="H4" s="911"/>
      <c r="I4" s="911"/>
      <c r="J4" s="912"/>
      <c r="K4" s="913" t="s">
        <v>33</v>
      </c>
      <c r="L4" s="916" t="s">
        <v>10</v>
      </c>
      <c r="M4" s="917"/>
    </row>
    <row r="5" spans="1:13" ht="24.75" customHeight="1">
      <c r="A5" s="909"/>
      <c r="B5" s="910"/>
      <c r="C5" s="920" t="s">
        <v>120</v>
      </c>
      <c r="D5" s="920"/>
      <c r="E5" s="920"/>
      <c r="F5" s="921"/>
      <c r="G5" s="899" t="s">
        <v>653</v>
      </c>
      <c r="H5" s="900"/>
      <c r="I5" s="901"/>
      <c r="J5" s="902" t="s">
        <v>322</v>
      </c>
      <c r="K5" s="914"/>
      <c r="L5" s="918"/>
      <c r="M5" s="919"/>
    </row>
    <row r="6" spans="1:13" s="43" customFormat="1" ht="77.25" customHeight="1">
      <c r="A6" s="326" t="s">
        <v>122</v>
      </c>
      <c r="B6" s="327" t="s">
        <v>123</v>
      </c>
      <c r="C6" s="328" t="s">
        <v>309</v>
      </c>
      <c r="D6" s="328" t="s">
        <v>323</v>
      </c>
      <c r="E6" s="328" t="s">
        <v>324</v>
      </c>
      <c r="F6" s="328" t="s">
        <v>652</v>
      </c>
      <c r="G6" s="328" t="s">
        <v>124</v>
      </c>
      <c r="H6" s="328" t="s">
        <v>125</v>
      </c>
      <c r="I6" s="328" t="s">
        <v>325</v>
      </c>
      <c r="J6" s="903"/>
      <c r="K6" s="915"/>
      <c r="L6" s="213" t="s">
        <v>27</v>
      </c>
      <c r="M6" s="213" t="s">
        <v>11</v>
      </c>
    </row>
    <row r="7" spans="1:13" s="44" customFormat="1" ht="24.95" customHeight="1">
      <c r="A7" s="329" t="s">
        <v>116</v>
      </c>
      <c r="B7" s="330"/>
      <c r="C7" s="645"/>
      <c r="D7" s="344"/>
      <c r="E7" s="344"/>
      <c r="F7" s="344"/>
      <c r="G7" s="345"/>
      <c r="H7" s="345"/>
      <c r="I7" s="345"/>
      <c r="J7" s="345"/>
      <c r="K7" s="345"/>
      <c r="L7" s="345"/>
      <c r="M7" s="331"/>
    </row>
    <row r="8" spans="1:13" s="44" customFormat="1" ht="24.95" customHeight="1">
      <c r="A8" s="332" t="s">
        <v>646</v>
      </c>
      <c r="B8" s="333"/>
      <c r="C8" s="16" t="s">
        <v>623</v>
      </c>
      <c r="D8" s="342"/>
      <c r="E8" s="342"/>
      <c r="F8" s="342"/>
      <c r="G8" s="346"/>
      <c r="H8" s="346"/>
      <c r="I8" s="346"/>
      <c r="J8" s="346"/>
      <c r="K8" s="346"/>
      <c r="L8" s="346"/>
      <c r="M8" s="335"/>
    </row>
    <row r="9" spans="1:13" s="44" customFormat="1" ht="24.95" customHeight="1">
      <c r="A9" s="336" t="s">
        <v>647</v>
      </c>
      <c r="B9" s="333"/>
      <c r="C9" s="347"/>
      <c r="D9" s="347"/>
      <c r="E9" s="347"/>
      <c r="F9" s="347"/>
      <c r="G9" s="348"/>
      <c r="H9" s="347"/>
      <c r="I9" s="347"/>
      <c r="J9" s="347"/>
      <c r="K9" s="347"/>
      <c r="L9" s="347"/>
      <c r="M9" s="337"/>
    </row>
    <row r="10" spans="1:13" s="44" customFormat="1" ht="24.95" customHeight="1">
      <c r="A10" s="336" t="s">
        <v>648</v>
      </c>
      <c r="B10" s="333"/>
      <c r="C10" s="347"/>
      <c r="D10" s="347"/>
      <c r="E10" s="347"/>
      <c r="F10" s="347"/>
      <c r="G10" s="348"/>
      <c r="H10" s="347"/>
      <c r="I10" s="347"/>
      <c r="J10" s="347"/>
      <c r="K10" s="347"/>
      <c r="L10" s="347"/>
      <c r="M10" s="337"/>
    </row>
    <row r="11" spans="1:13" s="44" customFormat="1" ht="24.95" customHeight="1">
      <c r="A11" s="336" t="s">
        <v>649</v>
      </c>
      <c r="B11" s="333"/>
      <c r="C11" s="347"/>
      <c r="D11" s="347"/>
      <c r="E11" s="347"/>
      <c r="F11" s="347"/>
      <c r="G11" s="348"/>
      <c r="H11" s="347"/>
      <c r="I11" s="347"/>
      <c r="J11" s="347"/>
      <c r="K11" s="347"/>
      <c r="L11" s="347"/>
      <c r="M11" s="337"/>
    </row>
    <row r="12" spans="1:13" s="44" customFormat="1" ht="24.95" customHeight="1">
      <c r="A12" s="336" t="s">
        <v>650</v>
      </c>
      <c r="B12" s="333"/>
      <c r="C12" s="347"/>
      <c r="D12" s="347"/>
      <c r="E12" s="347"/>
      <c r="F12" s="347"/>
      <c r="G12" s="348"/>
      <c r="H12" s="347"/>
      <c r="I12" s="347"/>
      <c r="J12" s="347"/>
      <c r="K12" s="347"/>
      <c r="L12" s="347"/>
      <c r="M12" s="337"/>
    </row>
    <row r="13" spans="1:13" s="44" customFormat="1" ht="24.95" customHeight="1">
      <c r="A13" s="336" t="s">
        <v>651</v>
      </c>
      <c r="B13" s="333"/>
      <c r="C13" s="347"/>
      <c r="D13" s="347"/>
      <c r="E13" s="347"/>
      <c r="F13" s="347"/>
      <c r="G13" s="348"/>
      <c r="H13" s="347"/>
      <c r="I13" s="347"/>
      <c r="J13" s="347"/>
      <c r="K13" s="347"/>
      <c r="L13" s="347"/>
      <c r="M13" s="337"/>
    </row>
    <row r="14" spans="1:13" s="44" customFormat="1" ht="24.95" customHeight="1">
      <c r="A14" s="338"/>
      <c r="B14" s="339"/>
      <c r="C14" s="347"/>
      <c r="D14" s="347"/>
      <c r="E14" s="347"/>
      <c r="F14" s="347"/>
      <c r="G14" s="348"/>
      <c r="H14" s="347"/>
      <c r="I14" s="347"/>
      <c r="J14" s="347"/>
      <c r="K14" s="347"/>
      <c r="L14" s="347"/>
      <c r="M14" s="337"/>
    </row>
    <row r="15" spans="1:13" s="44" customFormat="1" ht="24.95" customHeight="1">
      <c r="A15" s="340" t="s">
        <v>117</v>
      </c>
      <c r="B15" s="341"/>
      <c r="C15" s="342"/>
      <c r="D15" s="342"/>
      <c r="E15" s="342"/>
      <c r="F15" s="342"/>
      <c r="G15" s="346"/>
      <c r="H15" s="342"/>
      <c r="I15" s="342"/>
      <c r="J15" s="342"/>
      <c r="K15" s="342"/>
      <c r="L15" s="342"/>
      <c r="M15" s="334"/>
    </row>
    <row r="16" spans="1:13" s="44" customFormat="1" ht="24.95" customHeight="1">
      <c r="A16" s="340"/>
      <c r="B16" s="341"/>
      <c r="C16" s="342"/>
      <c r="D16" s="342"/>
      <c r="E16" s="342"/>
      <c r="F16" s="342"/>
      <c r="G16" s="346"/>
      <c r="H16" s="342"/>
      <c r="I16" s="342"/>
      <c r="J16" s="342"/>
      <c r="K16" s="342"/>
      <c r="L16" s="342"/>
      <c r="M16" s="334"/>
    </row>
    <row r="17" spans="1:13" s="44" customFormat="1" ht="24.95" customHeight="1">
      <c r="A17" s="340" t="s">
        <v>559</v>
      </c>
      <c r="B17" s="341"/>
      <c r="C17" s="342">
        <v>0</v>
      </c>
      <c r="D17" s="342"/>
      <c r="E17" s="342"/>
      <c r="F17" s="342">
        <f>C17-D17-E17</f>
        <v>0</v>
      </c>
      <c r="G17" s="342">
        <v>0</v>
      </c>
      <c r="H17" s="342"/>
      <c r="I17" s="342">
        <v>0</v>
      </c>
      <c r="J17" s="342">
        <f>I17-F17</f>
        <v>0</v>
      </c>
      <c r="K17" s="342">
        <v>0</v>
      </c>
      <c r="L17" s="526">
        <f>J17-K17</f>
        <v>0</v>
      </c>
      <c r="M17" s="343"/>
    </row>
    <row r="18" spans="1:13" s="44" customFormat="1" ht="24.95" customHeight="1">
      <c r="A18" s="340"/>
      <c r="B18" s="341"/>
      <c r="C18" s="342"/>
      <c r="D18" s="342"/>
      <c r="E18" s="342"/>
      <c r="F18" s="342"/>
      <c r="G18" s="346"/>
      <c r="H18" s="342"/>
      <c r="I18" s="342"/>
      <c r="J18" s="342"/>
      <c r="K18" s="342"/>
      <c r="L18" s="342"/>
      <c r="M18" s="334"/>
    </row>
    <row r="19" spans="1:13" s="44" customFormat="1" ht="24.95" customHeight="1">
      <c r="A19" s="340"/>
      <c r="B19" s="341"/>
      <c r="C19" s="342"/>
      <c r="D19" s="342"/>
      <c r="E19" s="342"/>
      <c r="F19" s="342"/>
      <c r="G19" s="346"/>
      <c r="H19" s="342"/>
      <c r="I19" s="342"/>
      <c r="J19" s="342"/>
      <c r="K19" s="342"/>
      <c r="L19" s="342"/>
      <c r="M19" s="334"/>
    </row>
    <row r="20" spans="1:13" s="44" customFormat="1" ht="24.95" customHeight="1">
      <c r="A20" s="340"/>
      <c r="B20" s="341"/>
      <c r="C20" s="342"/>
      <c r="D20" s="342"/>
      <c r="E20" s="342"/>
      <c r="F20" s="342"/>
      <c r="G20" s="346"/>
      <c r="H20" s="342"/>
      <c r="I20" s="342"/>
      <c r="J20" s="342"/>
      <c r="K20" s="342"/>
      <c r="L20" s="342"/>
      <c r="M20" s="334"/>
    </row>
    <row r="21" spans="1:13" s="44" customFormat="1" ht="24.95" customHeight="1">
      <c r="A21" s="340"/>
      <c r="B21" s="333"/>
      <c r="C21" s="342"/>
      <c r="D21" s="342"/>
      <c r="E21" s="342"/>
      <c r="F21" s="342"/>
      <c r="G21" s="346"/>
      <c r="H21" s="346"/>
      <c r="I21" s="346"/>
      <c r="J21" s="342"/>
      <c r="K21" s="342"/>
      <c r="L21" s="342"/>
      <c r="M21" s="334"/>
    </row>
    <row r="22" spans="1:13" s="44" customFormat="1" ht="24.95" customHeight="1">
      <c r="A22" s="340"/>
      <c r="B22" s="341"/>
      <c r="C22" s="342"/>
      <c r="D22" s="342"/>
      <c r="E22" s="342"/>
      <c r="F22" s="342"/>
      <c r="G22" s="346"/>
      <c r="H22" s="342"/>
      <c r="I22" s="342"/>
      <c r="J22" s="342"/>
      <c r="K22" s="342"/>
      <c r="L22" s="342"/>
      <c r="M22" s="334"/>
    </row>
    <row r="23" spans="1:13" s="44" customFormat="1" ht="24.95" customHeight="1" thickBot="1">
      <c r="A23" s="325" t="s">
        <v>118</v>
      </c>
      <c r="B23" s="45"/>
      <c r="C23" s="349">
        <v>77397</v>
      </c>
      <c r="D23" s="349">
        <v>0</v>
      </c>
      <c r="E23" s="349">
        <v>0</v>
      </c>
      <c r="F23" s="349">
        <v>77397</v>
      </c>
      <c r="G23" s="350">
        <v>266180</v>
      </c>
      <c r="H23" s="350"/>
      <c r="I23" s="350">
        <v>266180</v>
      </c>
      <c r="J23" s="350">
        <v>188783</v>
      </c>
      <c r="K23" s="350">
        <v>0</v>
      </c>
      <c r="L23" s="350">
        <v>188783</v>
      </c>
      <c r="M23" s="324">
        <v>100</v>
      </c>
    </row>
    <row r="24" spans="1:13" ht="18" customHeight="1">
      <c r="A24" s="42" t="s">
        <v>654</v>
      </c>
      <c r="B24" s="42"/>
      <c r="K24" s="42"/>
      <c r="L24" s="42"/>
      <c r="M24" s="42"/>
    </row>
    <row r="25" spans="1:13" ht="18" customHeight="1">
      <c r="A25" s="42" t="s">
        <v>655</v>
      </c>
      <c r="B25" s="42"/>
      <c r="K25" s="42"/>
      <c r="L25" s="42"/>
      <c r="M25" s="42"/>
    </row>
    <row r="26" spans="1:13" s="44" customFormat="1" ht="18" customHeight="1">
      <c r="A26" s="42" t="s">
        <v>194</v>
      </c>
      <c r="B26" s="63"/>
      <c r="C26" s="42"/>
      <c r="D26" s="42"/>
      <c r="E26" s="42"/>
      <c r="F26" s="42"/>
      <c r="G26" s="42"/>
      <c r="H26" s="42"/>
      <c r="I26" s="42"/>
      <c r="J26" s="42"/>
      <c r="K26" s="41"/>
      <c r="L26" s="41"/>
      <c r="M26" s="41"/>
    </row>
    <row r="27" spans="1:13" s="44" customFormat="1" ht="33.75" customHeight="1">
      <c r="A27" s="42"/>
      <c r="B27" s="63"/>
      <c r="C27" s="42"/>
      <c r="D27" s="42"/>
      <c r="E27" s="42"/>
      <c r="F27" s="42"/>
      <c r="G27" s="42"/>
      <c r="H27" s="42"/>
      <c r="I27" s="42"/>
      <c r="J27" s="42"/>
      <c r="K27" s="41"/>
      <c r="L27" s="41"/>
      <c r="M27" s="41"/>
    </row>
    <row r="28" spans="1:13" s="131" customFormat="1" ht="30" customHeight="1">
      <c r="A28" s="129"/>
      <c r="B28" s="132"/>
      <c r="C28" s="129"/>
      <c r="D28" s="129"/>
      <c r="E28" s="129"/>
      <c r="F28" s="129"/>
      <c r="G28" s="129"/>
      <c r="H28" s="129"/>
      <c r="I28" s="129"/>
      <c r="J28" s="129"/>
      <c r="K28" s="130"/>
      <c r="L28" s="130"/>
      <c r="M28" s="130"/>
    </row>
    <row r="29" spans="1:13" s="44" customFormat="1" ht="38.25" customHeight="1">
      <c r="A29" s="42"/>
      <c r="B29" s="63"/>
      <c r="C29" s="42"/>
      <c r="D29" s="42"/>
      <c r="E29" s="42"/>
      <c r="F29" s="42"/>
      <c r="G29" s="42"/>
      <c r="H29" s="42"/>
      <c r="I29" s="42"/>
      <c r="J29" s="42"/>
      <c r="K29" s="41"/>
      <c r="L29" s="41"/>
      <c r="M29" s="41"/>
    </row>
    <row r="30" spans="1:13" s="44" customFormat="1" ht="29.1" customHeight="1">
      <c r="A30" s="42"/>
      <c r="B30" s="63"/>
      <c r="C30" s="42"/>
      <c r="D30" s="42"/>
      <c r="E30" s="42"/>
      <c r="F30" s="42"/>
      <c r="G30" s="42"/>
      <c r="H30" s="42"/>
      <c r="I30" s="42"/>
      <c r="J30" s="42"/>
      <c r="K30" s="41"/>
      <c r="L30" s="41"/>
      <c r="M30" s="41"/>
    </row>
  </sheetData>
  <mergeCells count="10">
    <mergeCell ref="G5:I5"/>
    <mergeCell ref="J5:J6"/>
    <mergeCell ref="A1:M1"/>
    <mergeCell ref="A2:M2"/>
    <mergeCell ref="A3:M3"/>
    <mergeCell ref="A4:B5"/>
    <mergeCell ref="C4:J4"/>
    <mergeCell ref="K4:K6"/>
    <mergeCell ref="L4:M5"/>
    <mergeCell ref="C5:F5"/>
  </mergeCells>
  <phoneticPr fontId="5" type="noConversion"/>
  <pageMargins left="0.43307086614173229" right="0.19685039370078741" top="1.3779527559055118" bottom="0.19685039370078741" header="0.35433070866141736" footer="0.15748031496062992"/>
  <pageSetup paperSize="9" firstPageNumber="21" pageOrder="overThenDown" orientation="portrait" useFirstPageNumber="1" r:id="rId1"/>
  <headerFooter alignWithMargins="0">
    <oddHeader>&amp;R&amp;"標楷體,粗斜體"第&amp;"Times New Roman,粗斜體"&amp;P&amp;"標楷體,粗斜體"頁&amp;"Times New Roman,粗斜體",&amp;"標楷體,粗斜體"共&amp;"Times New Roman,粗斜體"42&amp;"標楷體,粗斜體"頁</oddHeader>
    <oddFooter xml:space="preserve">&amp;C
</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
  <sheetViews>
    <sheetView showZeros="0" zoomScaleNormal="100" zoomScaleSheetLayoutView="75" workbookViewId="0">
      <selection activeCell="O15" sqref="O15"/>
    </sheetView>
  </sheetViews>
  <sheetFormatPr defaultRowHeight="16.5"/>
  <cols>
    <col min="1" max="1" width="11" style="17" customWidth="1"/>
    <col min="2" max="2" width="4.375" style="17" customWidth="1"/>
    <col min="3" max="4" width="8.625" style="17" customWidth="1"/>
    <col min="5" max="5" width="3.25" style="17" customWidth="1"/>
    <col min="6" max="6" width="8.125" style="17" customWidth="1"/>
    <col min="7" max="7" width="7.5" style="17" customWidth="1"/>
    <col min="8" max="8" width="8.75" style="17" customWidth="1"/>
    <col min="9" max="9" width="8.625" style="17" customWidth="1"/>
    <col min="10" max="10" width="9" style="17" customWidth="1"/>
    <col min="11" max="11" width="6.125" style="17" customWidth="1"/>
    <col min="12" max="12" width="7.25" style="17" customWidth="1"/>
    <col min="13" max="13" width="0.25" style="17" customWidth="1"/>
    <col min="14" max="14" width="9" style="17"/>
    <col min="15" max="15" width="16.875" style="17" customWidth="1"/>
    <col min="16" max="16384" width="9" style="17"/>
  </cols>
  <sheetData>
    <row r="1" spans="1:12" ht="21" customHeight="1">
      <c r="A1" s="17" t="s">
        <v>566</v>
      </c>
    </row>
    <row r="2" spans="1:12" ht="27" customHeight="1">
      <c r="A2" s="800" t="s">
        <v>384</v>
      </c>
      <c r="B2" s="800"/>
      <c r="C2" s="800"/>
      <c r="D2" s="800"/>
      <c r="E2" s="800"/>
      <c r="F2" s="800"/>
      <c r="G2" s="800"/>
      <c r="H2" s="800"/>
      <c r="I2" s="800"/>
      <c r="J2" s="800"/>
      <c r="K2" s="800"/>
      <c r="L2" s="800"/>
    </row>
    <row r="3" spans="1:12" ht="25.5" customHeight="1">
      <c r="A3" s="924" t="s">
        <v>119</v>
      </c>
      <c r="B3" s="924"/>
      <c r="C3" s="924"/>
      <c r="D3" s="924"/>
      <c r="E3" s="924"/>
      <c r="F3" s="924"/>
      <c r="G3" s="924"/>
      <c r="H3" s="924"/>
      <c r="I3" s="924"/>
      <c r="J3" s="924"/>
      <c r="K3" s="924"/>
      <c r="L3" s="924"/>
    </row>
    <row r="4" spans="1:12" ht="21" customHeight="1">
      <c r="A4" s="23"/>
      <c r="B4" s="23"/>
      <c r="C4" s="937" t="s">
        <v>1067</v>
      </c>
      <c r="D4" s="885"/>
      <c r="E4" s="885"/>
      <c r="F4" s="885"/>
      <c r="G4" s="885"/>
      <c r="H4" s="885"/>
      <c r="I4" s="885"/>
      <c r="J4" s="935" t="s">
        <v>23</v>
      </c>
      <c r="K4" s="936"/>
      <c r="L4" s="936"/>
    </row>
    <row r="5" spans="1:12" ht="15.95" customHeight="1">
      <c r="A5" s="925" t="s">
        <v>1</v>
      </c>
      <c r="B5" s="925"/>
      <c r="C5" s="926" t="s">
        <v>18</v>
      </c>
      <c r="D5" s="927"/>
      <c r="E5" s="927"/>
      <c r="F5" s="927"/>
      <c r="G5" s="927"/>
      <c r="H5" s="928"/>
      <c r="I5" s="929" t="s">
        <v>129</v>
      </c>
      <c r="J5" s="932" t="s">
        <v>560</v>
      </c>
      <c r="K5" s="933"/>
      <c r="L5" s="934" t="s">
        <v>565</v>
      </c>
    </row>
    <row r="6" spans="1:12" ht="15.95" customHeight="1">
      <c r="A6" s="925" t="s">
        <v>2</v>
      </c>
      <c r="B6" s="925" t="s">
        <v>3</v>
      </c>
      <c r="C6" s="926" t="s">
        <v>130</v>
      </c>
      <c r="D6" s="927"/>
      <c r="E6" s="927"/>
      <c r="F6" s="928"/>
      <c r="G6" s="929" t="s">
        <v>131</v>
      </c>
      <c r="H6" s="938" t="s">
        <v>567</v>
      </c>
      <c r="I6" s="930"/>
      <c r="J6" s="940" t="s">
        <v>21</v>
      </c>
      <c r="K6" s="941" t="s">
        <v>132</v>
      </c>
      <c r="L6" s="934"/>
    </row>
    <row r="7" spans="1:12" s="24" customFormat="1" ht="88.5" customHeight="1">
      <c r="A7" s="925"/>
      <c r="B7" s="925"/>
      <c r="C7" s="218" t="s">
        <v>133</v>
      </c>
      <c r="D7" s="218" t="s">
        <v>561</v>
      </c>
      <c r="E7" s="218" t="s">
        <v>134</v>
      </c>
      <c r="F7" s="218" t="s">
        <v>562</v>
      </c>
      <c r="G7" s="931"/>
      <c r="H7" s="939"/>
      <c r="I7" s="931"/>
      <c r="J7" s="931"/>
      <c r="K7" s="942"/>
      <c r="L7" s="934"/>
    </row>
    <row r="8" spans="1:12" ht="20.100000000000001" customHeight="1">
      <c r="A8" s="228" t="s">
        <v>71</v>
      </c>
      <c r="B8" s="231"/>
      <c r="C8" s="527">
        <f>C9+C10+C11+C12+C13+C14+C15+C16</f>
        <v>69032787.469999999</v>
      </c>
      <c r="D8" s="527">
        <f t="shared" ref="D8:F8" si="0">D9+D10+D11+D12+D13+D14+D15+D16</f>
        <v>57642332.689999998</v>
      </c>
      <c r="E8" s="527">
        <f t="shared" si="0"/>
        <v>0</v>
      </c>
      <c r="F8" s="527">
        <f t="shared" si="0"/>
        <v>11390454.779999996</v>
      </c>
      <c r="G8" s="527">
        <f>G9+G10+G11+G12+G13+G14+G15+G16</f>
        <v>9620</v>
      </c>
      <c r="H8" s="527">
        <f t="shared" ref="H8" si="1">H9+H10+H11+H12+H13+H14+H15+H16</f>
        <v>11380834.779999996</v>
      </c>
      <c r="I8" s="527">
        <f t="shared" ref="I8" si="2">I9+I10+I11+I12+I13+I14+I15+I16</f>
        <v>7010714</v>
      </c>
      <c r="J8" s="527">
        <f>H8-I8</f>
        <v>4370120.7799999956</v>
      </c>
      <c r="K8" s="527">
        <f>J8/I8*100</f>
        <v>62.334888857254697</v>
      </c>
      <c r="L8" s="220"/>
    </row>
    <row r="9" spans="1:12" ht="20.100000000000001" customHeight="1">
      <c r="A9" s="229" t="s">
        <v>36</v>
      </c>
      <c r="B9" s="221" t="s">
        <v>1045</v>
      </c>
      <c r="C9" s="527">
        <v>0</v>
      </c>
      <c r="D9" s="527">
        <v>0</v>
      </c>
      <c r="E9" s="527"/>
      <c r="F9" s="527">
        <v>0</v>
      </c>
      <c r="G9" s="527">
        <v>0</v>
      </c>
      <c r="H9" s="527"/>
      <c r="I9" s="527">
        <v>7000</v>
      </c>
      <c r="J9" s="527">
        <f t="shared" ref="J9:J16" si="3">H9-I9</f>
        <v>-7000</v>
      </c>
      <c r="K9" s="527">
        <f t="shared" ref="K9:K13" si="4">J9/I9*100</f>
        <v>-100</v>
      </c>
      <c r="L9" s="222"/>
    </row>
    <row r="10" spans="1:12" ht="25.5" customHeight="1">
      <c r="A10" s="229" t="s">
        <v>37</v>
      </c>
      <c r="B10" s="221" t="s">
        <v>1046</v>
      </c>
      <c r="C10" s="527">
        <f>'（十二）資產增減變動表26-31'!W17+'（十二）資產增減變動表26-31'!W18</f>
        <v>439523.42</v>
      </c>
      <c r="D10" s="527">
        <f>-'（十二）資產增減變動表26-31'!W19</f>
        <v>387855.98</v>
      </c>
      <c r="E10" s="527"/>
      <c r="F10" s="527">
        <f>C10-D10</f>
        <v>51667.44</v>
      </c>
      <c r="G10" s="527">
        <v>-51000</v>
      </c>
      <c r="H10" s="527">
        <f>F10-G10</f>
        <v>102667.44</v>
      </c>
      <c r="I10" s="527">
        <v>90652</v>
      </c>
      <c r="J10" s="527">
        <f t="shared" si="3"/>
        <v>12015.440000000002</v>
      </c>
      <c r="K10" s="527">
        <f t="shared" si="4"/>
        <v>13.254467634470284</v>
      </c>
      <c r="L10" s="641" t="s">
        <v>1057</v>
      </c>
    </row>
    <row r="11" spans="1:12" ht="20.100000000000001" customHeight="1">
      <c r="A11" s="229" t="s">
        <v>38</v>
      </c>
      <c r="B11" s="221" t="s">
        <v>1047</v>
      </c>
      <c r="C11" s="527">
        <f>'（十二）資產增減變動表26-31'!W22+'（十二）資產增減變動表26-31'!W23</f>
        <v>66895860.049999997</v>
      </c>
      <c r="D11" s="527">
        <f>-'（十二）資產增減變動表26-31'!W24</f>
        <v>55611997.710000001</v>
      </c>
      <c r="E11" s="527"/>
      <c r="F11" s="527">
        <f t="shared" ref="F11:F13" si="5">C11-D11</f>
        <v>11283862.339999996</v>
      </c>
      <c r="G11" s="527">
        <v>41299</v>
      </c>
      <c r="H11" s="527">
        <f t="shared" ref="H11:H16" si="6">F11-G11</f>
        <v>11242563.339999996</v>
      </c>
      <c r="I11" s="527">
        <v>6884000</v>
      </c>
      <c r="J11" s="527">
        <f t="shared" si="3"/>
        <v>4358563.3399999961</v>
      </c>
      <c r="K11" s="527">
        <f t="shared" si="4"/>
        <v>63.314400639163225</v>
      </c>
      <c r="L11" s="222"/>
    </row>
    <row r="12" spans="1:12" ht="20.100000000000001" customHeight="1">
      <c r="A12" s="229" t="s">
        <v>39</v>
      </c>
      <c r="B12" s="221" t="s">
        <v>1048</v>
      </c>
      <c r="C12" s="527">
        <f>'（十二）資產增減變動表26-31'!W27</f>
        <v>1496547</v>
      </c>
      <c r="D12" s="527">
        <f>-'（十二）資產增減變動表26-31'!W28</f>
        <v>1454440</v>
      </c>
      <c r="E12" s="527"/>
      <c r="F12" s="527">
        <f t="shared" si="5"/>
        <v>42107</v>
      </c>
      <c r="G12" s="527">
        <v>19045</v>
      </c>
      <c r="H12" s="527">
        <f t="shared" si="6"/>
        <v>23062</v>
      </c>
      <c r="I12" s="527">
        <v>23062</v>
      </c>
      <c r="J12" s="527">
        <f t="shared" ref="J12" si="7">H12-I12</f>
        <v>0</v>
      </c>
      <c r="K12" s="527">
        <f t="shared" si="4"/>
        <v>0</v>
      </c>
      <c r="L12" s="222"/>
    </row>
    <row r="13" spans="1:12" ht="20.100000000000001" customHeight="1">
      <c r="A13" s="229" t="s">
        <v>128</v>
      </c>
      <c r="B13" s="221" t="s">
        <v>1049</v>
      </c>
      <c r="C13" s="527">
        <f>'（十二）資產增減變動表26-31'!W30</f>
        <v>200857</v>
      </c>
      <c r="D13" s="527">
        <f>-'（十二）資產增減變動表26-31'!W31</f>
        <v>188039</v>
      </c>
      <c r="E13" s="527"/>
      <c r="F13" s="527">
        <f t="shared" si="5"/>
        <v>12818</v>
      </c>
      <c r="G13" s="527">
        <v>276</v>
      </c>
      <c r="H13" s="527">
        <f t="shared" si="6"/>
        <v>12542</v>
      </c>
      <c r="I13" s="527">
        <v>6000</v>
      </c>
      <c r="J13" s="527">
        <f t="shared" si="3"/>
        <v>6542</v>
      </c>
      <c r="K13" s="527">
        <f t="shared" si="4"/>
        <v>109.03333333333333</v>
      </c>
      <c r="L13" s="222"/>
    </row>
    <row r="14" spans="1:12" ht="20.100000000000001" customHeight="1">
      <c r="A14" s="229" t="s">
        <v>127</v>
      </c>
      <c r="B14" s="221"/>
      <c r="C14" s="219"/>
      <c r="D14" s="219"/>
      <c r="E14" s="219"/>
      <c r="F14" s="219"/>
      <c r="G14" s="219"/>
      <c r="H14" s="527">
        <f t="shared" si="6"/>
        <v>0</v>
      </c>
      <c r="I14" s="219"/>
      <c r="J14" s="527">
        <f t="shared" si="3"/>
        <v>0</v>
      </c>
      <c r="K14" s="219"/>
      <c r="L14" s="222"/>
    </row>
    <row r="15" spans="1:12" ht="20.100000000000001" customHeight="1">
      <c r="A15" s="228" t="s">
        <v>0</v>
      </c>
      <c r="B15" s="221"/>
      <c r="C15" s="219"/>
      <c r="D15" s="219"/>
      <c r="E15" s="219"/>
      <c r="F15" s="219"/>
      <c r="G15" s="219"/>
      <c r="H15" s="527">
        <f t="shared" si="6"/>
        <v>0</v>
      </c>
      <c r="I15" s="219"/>
      <c r="J15" s="527">
        <f t="shared" si="3"/>
        <v>0</v>
      </c>
      <c r="K15" s="219"/>
      <c r="L15" s="222"/>
    </row>
    <row r="16" spans="1:12" ht="20.100000000000001" customHeight="1">
      <c r="A16" s="228" t="s">
        <v>563</v>
      </c>
      <c r="B16" s="223"/>
      <c r="C16" s="219"/>
      <c r="D16" s="219"/>
      <c r="E16" s="219"/>
      <c r="F16" s="219"/>
      <c r="G16" s="219"/>
      <c r="H16" s="527">
        <f t="shared" si="6"/>
        <v>0</v>
      </c>
      <c r="I16" s="219"/>
      <c r="J16" s="527">
        <f t="shared" si="3"/>
        <v>0</v>
      </c>
      <c r="K16" s="219"/>
      <c r="L16" s="222"/>
    </row>
    <row r="17" spans="1:12" ht="20.100000000000001" customHeight="1">
      <c r="A17" s="228"/>
      <c r="B17" s="223"/>
      <c r="C17" s="219"/>
      <c r="D17" s="219"/>
      <c r="E17" s="219"/>
      <c r="F17" s="219"/>
      <c r="G17" s="219"/>
      <c r="H17" s="219"/>
      <c r="I17" s="219"/>
      <c r="J17" s="219"/>
      <c r="K17" s="219"/>
      <c r="L17" s="222"/>
    </row>
    <row r="18" spans="1:12" ht="20.100000000000001" customHeight="1">
      <c r="A18" s="230"/>
      <c r="B18" s="221"/>
      <c r="C18" s="219"/>
      <c r="D18" s="219"/>
      <c r="E18" s="219"/>
      <c r="F18" s="219"/>
      <c r="G18" s="219"/>
      <c r="H18" s="219"/>
      <c r="I18" s="219"/>
      <c r="J18" s="219"/>
      <c r="K18" s="219"/>
      <c r="L18" s="222"/>
    </row>
    <row r="19" spans="1:12" ht="20.100000000000001" customHeight="1">
      <c r="A19" s="216"/>
      <c r="B19" s="221"/>
      <c r="C19" s="219"/>
      <c r="D19" s="219"/>
      <c r="E19" s="219"/>
      <c r="F19" s="219"/>
      <c r="G19" s="219"/>
      <c r="H19" s="219"/>
      <c r="I19" s="219"/>
      <c r="J19" s="219"/>
      <c r="K19" s="219"/>
      <c r="L19" s="222"/>
    </row>
    <row r="20" spans="1:12" ht="20.100000000000001" customHeight="1">
      <c r="A20" s="216" t="s">
        <v>1059</v>
      </c>
      <c r="B20" s="221"/>
      <c r="C20" s="219"/>
      <c r="D20" s="219"/>
      <c r="E20" s="219"/>
      <c r="F20" s="219"/>
      <c r="G20" s="219"/>
      <c r="H20" s="219"/>
      <c r="I20" s="219"/>
      <c r="J20" s="219"/>
      <c r="K20" s="219"/>
      <c r="L20" s="222"/>
    </row>
    <row r="21" spans="1:12" ht="20.100000000000001" customHeight="1">
      <c r="A21" s="216" t="s">
        <v>1060</v>
      </c>
      <c r="B21" s="221"/>
      <c r="C21" s="219"/>
      <c r="D21" s="219"/>
      <c r="E21" s="219"/>
      <c r="F21" s="219"/>
      <c r="G21" s="219"/>
      <c r="H21" s="219"/>
      <c r="I21" s="219"/>
      <c r="J21" s="219"/>
      <c r="K21" s="219"/>
      <c r="L21" s="222"/>
    </row>
    <row r="22" spans="1:12" ht="20.100000000000001" customHeight="1">
      <c r="A22" s="216" t="s">
        <v>1061</v>
      </c>
      <c r="B22" s="206"/>
      <c r="C22" s="219"/>
      <c r="D22" s="219"/>
      <c r="E22" s="219"/>
      <c r="F22" s="219"/>
      <c r="G22" s="219"/>
      <c r="H22" s="219"/>
      <c r="I22" s="219"/>
      <c r="J22" s="219"/>
      <c r="K22" s="219"/>
      <c r="L22" s="222"/>
    </row>
    <row r="23" spans="1:12" ht="20.100000000000001" customHeight="1">
      <c r="A23" s="216" t="s">
        <v>1062</v>
      </c>
      <c r="B23" s="206"/>
      <c r="C23" s="219"/>
      <c r="D23" s="219"/>
      <c r="E23" s="219"/>
      <c r="F23" s="219"/>
      <c r="G23" s="219"/>
      <c r="H23" s="219"/>
      <c r="I23" s="219"/>
      <c r="J23" s="219"/>
      <c r="K23" s="219"/>
      <c r="L23" s="222"/>
    </row>
    <row r="24" spans="1:12" ht="20.100000000000001" customHeight="1">
      <c r="A24" s="216" t="s">
        <v>1063</v>
      </c>
      <c r="B24" s="206"/>
      <c r="C24" s="204"/>
      <c r="D24" s="204"/>
      <c r="E24" s="204"/>
      <c r="F24" s="204"/>
      <c r="G24" s="204"/>
      <c r="H24" s="204"/>
      <c r="I24" s="204"/>
      <c r="J24" s="204"/>
      <c r="K24" s="204"/>
      <c r="L24" s="222"/>
    </row>
    <row r="25" spans="1:12" ht="20.100000000000001" customHeight="1">
      <c r="A25" s="216" t="s">
        <v>1058</v>
      </c>
      <c r="B25" s="206"/>
      <c r="C25" s="204"/>
      <c r="D25" s="204"/>
      <c r="E25" s="204"/>
      <c r="F25" s="204"/>
      <c r="G25" s="204"/>
      <c r="H25" s="204"/>
      <c r="I25" s="204"/>
      <c r="J25" s="204"/>
      <c r="K25" s="204"/>
      <c r="L25" s="222"/>
    </row>
    <row r="26" spans="1:12" ht="20.100000000000001" customHeight="1">
      <c r="A26" s="712" t="s">
        <v>1423</v>
      </c>
      <c r="B26" s="206"/>
      <c r="C26" s="204"/>
      <c r="D26" s="204"/>
      <c r="E26" s="204"/>
      <c r="F26" s="204"/>
      <c r="G26" s="204"/>
      <c r="H26" s="204"/>
      <c r="I26" s="204"/>
      <c r="J26" s="204"/>
      <c r="K26" s="204"/>
      <c r="L26" s="222"/>
    </row>
    <row r="27" spans="1:12" ht="20.100000000000001" customHeight="1">
      <c r="A27" s="216"/>
      <c r="B27" s="206"/>
      <c r="C27" s="204"/>
      <c r="D27" s="204"/>
      <c r="E27" s="204"/>
      <c r="F27" s="204"/>
      <c r="G27" s="204"/>
      <c r="H27" s="204"/>
      <c r="I27" s="204"/>
      <c r="J27" s="204"/>
      <c r="K27" s="204"/>
      <c r="L27" s="222"/>
    </row>
    <row r="28" spans="1:12" ht="20.100000000000001" customHeight="1">
      <c r="A28" s="216"/>
      <c r="B28" s="206"/>
      <c r="C28" s="204"/>
      <c r="D28" s="204"/>
      <c r="E28" s="204"/>
      <c r="F28" s="204"/>
      <c r="G28" s="204"/>
      <c r="H28" s="204"/>
      <c r="I28" s="204"/>
      <c r="J28" s="204"/>
      <c r="K28" s="204"/>
      <c r="L28" s="222"/>
    </row>
    <row r="29" spans="1:12" ht="20.100000000000001" customHeight="1">
      <c r="A29" s="216"/>
      <c r="B29" s="206"/>
      <c r="C29" s="204"/>
      <c r="D29" s="204"/>
      <c r="E29" s="204"/>
      <c r="F29" s="204"/>
      <c r="G29" s="204"/>
      <c r="H29" s="204"/>
      <c r="I29" s="204"/>
      <c r="J29" s="204"/>
      <c r="K29" s="204"/>
      <c r="L29" s="222"/>
    </row>
    <row r="30" spans="1:12" ht="20.100000000000001" customHeight="1">
      <c r="A30" s="216"/>
      <c r="B30" s="206"/>
      <c r="C30" s="204"/>
      <c r="D30" s="204"/>
      <c r="E30" s="204"/>
      <c r="F30" s="204"/>
      <c r="G30" s="204"/>
      <c r="H30" s="204"/>
      <c r="I30" s="204"/>
      <c r="J30" s="204"/>
      <c r="K30" s="204"/>
      <c r="L30" s="222"/>
    </row>
    <row r="31" spans="1:12" ht="20.100000000000001" customHeight="1">
      <c r="A31" s="216"/>
      <c r="B31" s="206"/>
      <c r="C31" s="204"/>
      <c r="D31" s="204"/>
      <c r="E31" s="204"/>
      <c r="F31" s="204"/>
      <c r="G31" s="204"/>
      <c r="H31" s="204"/>
      <c r="I31" s="204"/>
      <c r="J31" s="204"/>
      <c r="K31" s="204"/>
      <c r="L31" s="222"/>
    </row>
    <row r="32" spans="1:12" ht="20.100000000000001" customHeight="1">
      <c r="A32" s="216"/>
      <c r="B32" s="206"/>
      <c r="C32" s="204"/>
      <c r="D32" s="204"/>
      <c r="E32" s="204"/>
      <c r="F32" s="204"/>
      <c r="G32" s="204"/>
      <c r="H32" s="204"/>
      <c r="I32" s="204"/>
      <c r="J32" s="204"/>
      <c r="K32" s="204"/>
      <c r="L32" s="222"/>
    </row>
    <row r="33" spans="1:12" ht="20.100000000000001" customHeight="1">
      <c r="A33" s="217"/>
      <c r="B33" s="224"/>
      <c r="C33" s="204"/>
      <c r="D33" s="204"/>
      <c r="E33" s="204"/>
      <c r="F33" s="204"/>
      <c r="G33" s="204"/>
      <c r="H33" s="204"/>
      <c r="I33" s="204"/>
      <c r="J33" s="204"/>
      <c r="K33" s="204"/>
      <c r="L33" s="222"/>
    </row>
    <row r="34" spans="1:12" ht="20.100000000000001" customHeight="1">
      <c r="A34" s="217"/>
      <c r="B34" s="224"/>
      <c r="C34" s="204"/>
      <c r="D34" s="204"/>
      <c r="E34" s="204"/>
      <c r="F34" s="204"/>
      <c r="G34" s="204"/>
      <c r="H34" s="204"/>
      <c r="I34" s="204"/>
      <c r="J34" s="204"/>
      <c r="K34" s="204"/>
      <c r="L34" s="222"/>
    </row>
    <row r="35" spans="1:12" ht="20.100000000000001" customHeight="1">
      <c r="A35" s="217"/>
      <c r="B35" s="224"/>
      <c r="C35" s="204"/>
      <c r="D35" s="204"/>
      <c r="E35" s="204"/>
      <c r="F35" s="204"/>
      <c r="G35" s="204"/>
      <c r="H35" s="204"/>
      <c r="I35" s="204"/>
      <c r="J35" s="204"/>
      <c r="K35" s="204"/>
      <c r="L35" s="222"/>
    </row>
    <row r="36" spans="1:12" ht="20.100000000000001" customHeight="1">
      <c r="A36" s="471" t="s">
        <v>785</v>
      </c>
      <c r="B36" s="225"/>
      <c r="C36" s="226">
        <f>SUM(C9:C35)</f>
        <v>69032787.469999999</v>
      </c>
      <c r="D36" s="226">
        <f>SUM(D9:D35)</f>
        <v>57642332.689999998</v>
      </c>
      <c r="E36" s="226"/>
      <c r="F36" s="226">
        <f>SUM(F9:F35)</f>
        <v>11390454.779999996</v>
      </c>
      <c r="G36" s="226">
        <f>SUM(G9:G35)</f>
        <v>9620</v>
      </c>
      <c r="H36" s="226">
        <f>SUM(H9:H13)</f>
        <v>11380834.779999996</v>
      </c>
      <c r="I36" s="226">
        <f>SUM(I9:I35)</f>
        <v>7010714</v>
      </c>
      <c r="J36" s="226">
        <f>H36-I36</f>
        <v>4370120.7799999956</v>
      </c>
      <c r="K36" s="226">
        <f t="shared" ref="K36" si="8">J36/I36*100</f>
        <v>62.334888857254697</v>
      </c>
      <c r="L36" s="227"/>
    </row>
    <row r="37" spans="1:12" ht="55.5" hidden="1" customHeight="1">
      <c r="A37" s="922" t="s">
        <v>564</v>
      </c>
      <c r="B37" s="922"/>
      <c r="C37" s="923"/>
      <c r="D37" s="923"/>
      <c r="E37" s="923"/>
      <c r="F37" s="923"/>
      <c r="G37" s="923"/>
      <c r="H37" s="923"/>
      <c r="I37" s="923"/>
      <c r="J37" s="923"/>
      <c r="K37" s="923"/>
      <c r="L37" s="923"/>
    </row>
    <row r="38" spans="1:12" ht="6.75" customHeight="1"/>
    <row r="39" spans="1:12">
      <c r="H39" s="713"/>
      <c r="I39" s="714"/>
    </row>
    <row r="40" spans="1:12">
      <c r="H40" s="215"/>
    </row>
  </sheetData>
  <mergeCells count="17">
    <mergeCell ref="K6:K7"/>
    <mergeCell ref="A37:L37"/>
    <mergeCell ref="A2:L2"/>
    <mergeCell ref="A3:L3"/>
    <mergeCell ref="A5:B5"/>
    <mergeCell ref="C5:H5"/>
    <mergeCell ref="I5:I7"/>
    <mergeCell ref="J5:K5"/>
    <mergeCell ref="L5:L7"/>
    <mergeCell ref="A6:A7"/>
    <mergeCell ref="B6:B7"/>
    <mergeCell ref="J4:L4"/>
    <mergeCell ref="C4:I4"/>
    <mergeCell ref="C6:F6"/>
    <mergeCell ref="G6:G7"/>
    <mergeCell ref="H6:H7"/>
    <mergeCell ref="J6:J7"/>
  </mergeCells>
  <phoneticPr fontId="6" type="noConversion"/>
  <pageMargins left="0.35433070866141736" right="0.27559055118110237" top="0.51181102362204722" bottom="0.27559055118110237" header="0.35433070866141736" footer="0.15748031496062992"/>
  <pageSetup paperSize="9" firstPageNumber="22" pageOrder="overThenDown" orientation="portrait" useFirstPageNumber="1" r:id="rId1"/>
  <headerFooter alignWithMargins="0">
    <oddHeader>&amp;R&amp;"標楷體,粗斜體"第&amp;P頁，共42頁</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zoomScaleNormal="100" workbookViewId="0">
      <pane xSplit="2" ySplit="6" topLeftCell="C7" activePane="bottomRight" state="frozen"/>
      <selection pane="topRight" activeCell="C1" sqref="C1"/>
      <selection pane="bottomLeft" activeCell="A7" sqref="A7"/>
      <selection pane="bottomRight" activeCell="W15" sqref="W15"/>
    </sheetView>
  </sheetViews>
  <sheetFormatPr defaultRowHeight="15.75"/>
  <cols>
    <col min="1" max="1" width="26.875" customWidth="1"/>
    <col min="2" max="2" width="5.25" customWidth="1"/>
    <col min="3" max="3" width="12.625" style="269" customWidth="1"/>
    <col min="4" max="5" width="5.125" style="268" customWidth="1"/>
    <col min="6" max="9" width="5.125" customWidth="1"/>
    <col min="10" max="10" width="12.75" customWidth="1"/>
    <col min="11" max="11" width="1.375" customWidth="1"/>
    <col min="12" max="12" width="18.375" hidden="1" customWidth="1"/>
    <col min="13" max="13" width="17" hidden="1" customWidth="1"/>
    <col min="14" max="15" width="14.75" hidden="1" customWidth="1"/>
    <col min="16" max="17" width="21" hidden="1" customWidth="1"/>
    <col min="18" max="18" width="15" hidden="1" customWidth="1"/>
    <col min="19" max="20" width="9" hidden="1" customWidth="1"/>
    <col min="21" max="21" width="0" hidden="1" customWidth="1"/>
  </cols>
  <sheetData>
    <row r="1" spans="1:14" ht="20.25" customHeight="1">
      <c r="A1" s="10" t="s">
        <v>611</v>
      </c>
      <c r="B1" s="10"/>
      <c r="C1" s="232"/>
      <c r="D1" s="233"/>
      <c r="E1" s="233"/>
      <c r="F1" s="234"/>
      <c r="G1" s="234"/>
      <c r="H1" s="234"/>
      <c r="I1" s="234"/>
      <c r="J1" s="234"/>
    </row>
    <row r="2" spans="1:14" ht="28.5" customHeight="1">
      <c r="A2" s="800" t="s">
        <v>384</v>
      </c>
      <c r="B2" s="946"/>
      <c r="C2" s="946"/>
      <c r="D2" s="946"/>
      <c r="E2" s="946"/>
      <c r="F2" s="946"/>
      <c r="G2" s="946"/>
      <c r="H2" s="946"/>
      <c r="I2" s="946"/>
      <c r="J2" s="946"/>
    </row>
    <row r="3" spans="1:14" ht="29.25" customHeight="1">
      <c r="A3" s="947" t="s">
        <v>994</v>
      </c>
      <c r="B3" s="857"/>
      <c r="C3" s="857"/>
      <c r="D3" s="857"/>
      <c r="E3" s="857"/>
      <c r="F3" s="857"/>
      <c r="G3" s="857"/>
      <c r="H3" s="857"/>
      <c r="I3" s="857"/>
      <c r="J3" s="857"/>
    </row>
    <row r="4" spans="1:14" ht="18.75" customHeight="1">
      <c r="A4" s="948" t="s">
        <v>1068</v>
      </c>
      <c r="B4" s="949"/>
      <c r="C4" s="949"/>
      <c r="D4" s="949"/>
      <c r="E4" s="949"/>
      <c r="F4" s="949"/>
      <c r="G4" s="949"/>
      <c r="H4" s="235"/>
      <c r="I4" s="234"/>
      <c r="J4" s="236" t="s">
        <v>22</v>
      </c>
      <c r="N4" s="548"/>
    </row>
    <row r="5" spans="1:14" ht="20.25" customHeight="1">
      <c r="A5" s="950" t="s">
        <v>4</v>
      </c>
      <c r="B5" s="951"/>
      <c r="C5" s="952" t="s">
        <v>18</v>
      </c>
      <c r="D5" s="954" t="s">
        <v>5</v>
      </c>
      <c r="E5" s="955"/>
      <c r="F5" s="955"/>
      <c r="G5" s="955"/>
      <c r="H5" s="956"/>
      <c r="I5" s="943" t="s">
        <v>20</v>
      </c>
      <c r="J5" s="943" t="s">
        <v>6</v>
      </c>
      <c r="M5" s="548"/>
      <c r="N5" s="548"/>
    </row>
    <row r="6" spans="1:14" ht="83.25" customHeight="1">
      <c r="A6" s="36" t="s">
        <v>568</v>
      </c>
      <c r="B6" s="35" t="s">
        <v>569</v>
      </c>
      <c r="C6" s="953"/>
      <c r="D6" s="237" t="s">
        <v>570</v>
      </c>
      <c r="E6" s="237" t="s">
        <v>610</v>
      </c>
      <c r="F6" s="292" t="s">
        <v>609</v>
      </c>
      <c r="G6" s="292" t="s">
        <v>571</v>
      </c>
      <c r="H6" s="292" t="s">
        <v>572</v>
      </c>
      <c r="I6" s="957"/>
      <c r="J6" s="944"/>
    </row>
    <row r="7" spans="1:14" ht="24.95" customHeight="1">
      <c r="A7" s="293" t="s">
        <v>573</v>
      </c>
      <c r="B7" s="271"/>
      <c r="C7" s="580"/>
      <c r="D7" s="238"/>
      <c r="E7" s="238"/>
      <c r="F7" s="272"/>
      <c r="G7" s="272"/>
      <c r="H7" s="273"/>
      <c r="I7" s="273"/>
      <c r="J7" s="274"/>
    </row>
    <row r="8" spans="1:14" s="242" customFormat="1" ht="24.95" customHeight="1">
      <c r="A8" s="294" t="s">
        <v>574</v>
      </c>
      <c r="B8" s="275"/>
      <c r="C8" s="244"/>
      <c r="D8" s="239"/>
      <c r="E8" s="240"/>
      <c r="F8" s="240"/>
      <c r="G8" s="240"/>
      <c r="H8" s="257"/>
      <c r="I8" s="257"/>
      <c r="J8" s="267"/>
      <c r="K8" s="241"/>
    </row>
    <row r="9" spans="1:14" s="242" customFormat="1" ht="24.95" customHeight="1">
      <c r="A9" s="295" t="s">
        <v>575</v>
      </c>
      <c r="B9" s="275"/>
      <c r="C9" s="244">
        <f>C10+C11</f>
        <v>3059517</v>
      </c>
      <c r="D9" s="243"/>
      <c r="E9" s="244"/>
      <c r="F9" s="244"/>
      <c r="G9" s="244"/>
      <c r="H9" s="244"/>
      <c r="I9" s="244"/>
      <c r="J9" s="276">
        <f>J10+J11</f>
        <v>0</v>
      </c>
      <c r="K9" s="241"/>
    </row>
    <row r="10" spans="1:14" ht="24.95" customHeight="1">
      <c r="A10" s="296" t="s">
        <v>597</v>
      </c>
      <c r="B10" s="271"/>
      <c r="C10" s="243">
        <f>C31</f>
        <v>0</v>
      </c>
      <c r="D10" s="243"/>
      <c r="E10" s="243"/>
      <c r="F10" s="243"/>
      <c r="G10" s="243"/>
      <c r="H10" s="243"/>
      <c r="I10" s="243"/>
      <c r="J10" s="277">
        <f>J31</f>
        <v>0</v>
      </c>
      <c r="K10" s="245"/>
    </row>
    <row r="11" spans="1:14" ht="24.95" customHeight="1">
      <c r="A11" s="296" t="s">
        <v>598</v>
      </c>
      <c r="B11" s="271"/>
      <c r="C11" s="243">
        <f>C32</f>
        <v>3059517</v>
      </c>
      <c r="D11" s="243"/>
      <c r="E11" s="243"/>
      <c r="F11" s="243"/>
      <c r="G11" s="243"/>
      <c r="H11" s="243"/>
      <c r="I11" s="243"/>
      <c r="J11" s="277">
        <f>J32</f>
        <v>0</v>
      </c>
      <c r="K11" s="245"/>
    </row>
    <row r="12" spans="1:14" s="242" customFormat="1" ht="24.95" customHeight="1">
      <c r="A12" s="295" t="s">
        <v>576</v>
      </c>
      <c r="B12" s="275"/>
      <c r="C12" s="244">
        <f>C13+C14</f>
        <v>0</v>
      </c>
      <c r="D12" s="243"/>
      <c r="E12" s="244"/>
      <c r="F12" s="244"/>
      <c r="G12" s="244"/>
      <c r="H12" s="244"/>
      <c r="I12" s="244"/>
      <c r="J12" s="276">
        <f>J13+J14</f>
        <v>0</v>
      </c>
      <c r="K12" s="241"/>
    </row>
    <row r="13" spans="1:14" ht="24.95" customHeight="1">
      <c r="A13" s="296" t="s">
        <v>599</v>
      </c>
      <c r="B13" s="271"/>
      <c r="C13" s="243">
        <f>C34</f>
        <v>0</v>
      </c>
      <c r="D13" s="243"/>
      <c r="E13" s="243"/>
      <c r="F13" s="243"/>
      <c r="G13" s="243"/>
      <c r="H13" s="243"/>
      <c r="I13" s="243"/>
      <c r="J13" s="277">
        <f>J34</f>
        <v>0</v>
      </c>
      <c r="K13" s="245"/>
    </row>
    <row r="14" spans="1:14" ht="24.95" customHeight="1">
      <c r="A14" s="296" t="s">
        <v>598</v>
      </c>
      <c r="B14" s="271"/>
      <c r="C14" s="243">
        <f>C35</f>
        <v>0</v>
      </c>
      <c r="D14" s="243"/>
      <c r="E14" s="243"/>
      <c r="F14" s="243"/>
      <c r="G14" s="243"/>
      <c r="H14" s="243"/>
      <c r="I14" s="243"/>
      <c r="J14" s="277">
        <f>J35</f>
        <v>0</v>
      </c>
      <c r="K14" s="245"/>
      <c r="M14" s="351"/>
    </row>
    <row r="15" spans="1:14" s="242" customFormat="1" ht="24.95" customHeight="1">
      <c r="A15" s="295" t="s">
        <v>577</v>
      </c>
      <c r="B15" s="275"/>
      <c r="C15" s="244">
        <f>C16+C17</f>
        <v>0</v>
      </c>
      <c r="D15" s="243"/>
      <c r="E15" s="244"/>
      <c r="F15" s="244"/>
      <c r="G15" s="244"/>
      <c r="H15" s="244"/>
      <c r="I15" s="244"/>
      <c r="J15" s="276">
        <f>J16+J17</f>
        <v>0</v>
      </c>
      <c r="K15" s="241"/>
    </row>
    <row r="16" spans="1:14" ht="24.95" customHeight="1">
      <c r="A16" s="296" t="s">
        <v>600</v>
      </c>
      <c r="B16" s="271"/>
      <c r="C16" s="243">
        <f>C37</f>
        <v>0</v>
      </c>
      <c r="D16" s="246"/>
      <c r="E16" s="246"/>
      <c r="F16" s="243"/>
      <c r="G16" s="243"/>
      <c r="H16" s="243"/>
      <c r="I16" s="243"/>
      <c r="J16" s="277">
        <f>J37</f>
        <v>0</v>
      </c>
      <c r="K16" s="245"/>
    </row>
    <row r="17" spans="1:18" ht="24.95" customHeight="1">
      <c r="A17" s="296" t="s">
        <v>598</v>
      </c>
      <c r="B17" s="271"/>
      <c r="C17" s="243">
        <f>C38</f>
        <v>0</v>
      </c>
      <c r="D17" s="246"/>
      <c r="E17" s="246"/>
      <c r="F17" s="243"/>
      <c r="G17" s="243"/>
      <c r="H17" s="243"/>
      <c r="I17" s="243"/>
      <c r="J17" s="277">
        <f>J38</f>
        <v>0</v>
      </c>
      <c r="K17" s="245"/>
      <c r="M17" s="351"/>
    </row>
    <row r="18" spans="1:18" s="242" customFormat="1" ht="24.95" customHeight="1">
      <c r="A18" s="295" t="s">
        <v>578</v>
      </c>
      <c r="B18" s="275"/>
      <c r="C18" s="244">
        <f>C19+C20</f>
        <v>365254365</v>
      </c>
      <c r="D18" s="243"/>
      <c r="E18" s="244"/>
      <c r="F18" s="244"/>
      <c r="G18" s="244"/>
      <c r="H18" s="244"/>
      <c r="I18" s="244"/>
      <c r="J18" s="276">
        <f>J19+J20</f>
        <v>14514171</v>
      </c>
      <c r="K18" s="241"/>
    </row>
    <row r="19" spans="1:18" ht="24.95" customHeight="1">
      <c r="A19" s="297" t="s">
        <v>601</v>
      </c>
      <c r="B19" s="271"/>
      <c r="C19" s="246">
        <f>C40+C52+C56+C60+C64+C68</f>
        <v>128549917</v>
      </c>
      <c r="D19" s="246"/>
      <c r="E19" s="246"/>
      <c r="F19" s="247"/>
      <c r="G19" s="247"/>
      <c r="H19" s="247"/>
      <c r="I19" s="247"/>
      <c r="J19" s="277">
        <f>J40+J68</f>
        <v>0</v>
      </c>
      <c r="K19" s="245"/>
      <c r="N19" s="548">
        <v>27142295</v>
      </c>
    </row>
    <row r="20" spans="1:18" ht="24.95" customHeight="1">
      <c r="A20" s="297" t="s">
        <v>598</v>
      </c>
      <c r="B20" s="271"/>
      <c r="C20" s="246">
        <f>C41+C53+C57+C61+C65+C69</f>
        <v>236704448</v>
      </c>
      <c r="D20" s="246"/>
      <c r="E20" s="246"/>
      <c r="F20" s="247"/>
      <c r="G20" s="247"/>
      <c r="H20" s="247"/>
      <c r="I20" s="247"/>
      <c r="J20" s="277">
        <f>J41+J53+J57+J61+J65+J69</f>
        <v>14514171</v>
      </c>
      <c r="K20" s="245"/>
      <c r="N20" s="548">
        <f>N19-N33</f>
        <v>1602360</v>
      </c>
    </row>
    <row r="21" spans="1:18" s="242" customFormat="1" ht="24.95" customHeight="1">
      <c r="A21" s="295" t="s">
        <v>579</v>
      </c>
      <c r="B21" s="275"/>
      <c r="C21" s="244">
        <f>C22+C23</f>
        <v>1060762</v>
      </c>
      <c r="D21" s="246"/>
      <c r="E21" s="246"/>
      <c r="F21" s="244"/>
      <c r="G21" s="244"/>
      <c r="H21" s="244"/>
      <c r="I21" s="244"/>
      <c r="J21" s="276">
        <f>J22+J23</f>
        <v>0</v>
      </c>
      <c r="K21" s="241"/>
    </row>
    <row r="22" spans="1:18" ht="24.95" customHeight="1">
      <c r="A22" s="296" t="s">
        <v>602</v>
      </c>
      <c r="B22" s="271"/>
      <c r="C22" s="243">
        <f>C43</f>
        <v>1060762</v>
      </c>
      <c r="D22" s="246"/>
      <c r="E22" s="246"/>
      <c r="F22" s="243"/>
      <c r="G22" s="243"/>
      <c r="H22" s="243"/>
      <c r="I22" s="243"/>
      <c r="J22" s="277">
        <f>J43+J73</f>
        <v>0</v>
      </c>
      <c r="K22" s="245"/>
    </row>
    <row r="23" spans="1:18" ht="24.95" customHeight="1">
      <c r="A23" s="296" t="s">
        <v>603</v>
      </c>
      <c r="B23" s="271"/>
      <c r="C23" s="243">
        <f>C44</f>
        <v>0</v>
      </c>
      <c r="D23" s="246"/>
      <c r="E23" s="246"/>
      <c r="F23" s="243"/>
      <c r="G23" s="243"/>
      <c r="H23" s="243"/>
      <c r="I23" s="243"/>
      <c r="J23" s="277">
        <f>J44+J74</f>
        <v>0</v>
      </c>
      <c r="K23" s="245"/>
    </row>
    <row r="24" spans="1:18" s="242" customFormat="1" ht="24.95" customHeight="1">
      <c r="A24" s="295" t="s">
        <v>580</v>
      </c>
      <c r="B24" s="275"/>
      <c r="C24" s="244">
        <f>C25+C26</f>
        <v>580244</v>
      </c>
      <c r="D24" s="246"/>
      <c r="E24" s="246"/>
      <c r="F24" s="244"/>
      <c r="G24" s="244"/>
      <c r="H24" s="244"/>
      <c r="I24" s="244"/>
      <c r="J24" s="276" t="e">
        <f>J25+J26</f>
        <v>#REF!</v>
      </c>
      <c r="K24" s="241"/>
    </row>
    <row r="25" spans="1:18" ht="24.95" customHeight="1">
      <c r="A25" s="296" t="s">
        <v>604</v>
      </c>
      <c r="B25" s="271"/>
      <c r="C25" s="243">
        <f>C46</f>
        <v>144476</v>
      </c>
      <c r="D25" s="246"/>
      <c r="E25" s="246"/>
      <c r="F25" s="243"/>
      <c r="G25" s="243"/>
      <c r="H25" s="243"/>
      <c r="I25" s="243"/>
      <c r="J25" s="277">
        <f>J46+J76</f>
        <v>0</v>
      </c>
      <c r="K25" s="245"/>
    </row>
    <row r="26" spans="1:18" ht="24.95" customHeight="1">
      <c r="A26" s="296" t="s">
        <v>598</v>
      </c>
      <c r="B26" s="271"/>
      <c r="C26" s="243">
        <f>C47</f>
        <v>435768</v>
      </c>
      <c r="D26" s="246"/>
      <c r="E26" s="246"/>
      <c r="F26" s="243"/>
      <c r="G26" s="243"/>
      <c r="H26" s="243"/>
      <c r="I26" s="243"/>
      <c r="J26" s="277" t="e">
        <f>J47+#REF!</f>
        <v>#REF!</v>
      </c>
      <c r="K26" s="245"/>
    </row>
    <row r="27" spans="1:18" s="242" customFormat="1" ht="24.95" customHeight="1">
      <c r="A27" s="293" t="s">
        <v>581</v>
      </c>
      <c r="B27" s="275"/>
      <c r="C27" s="244">
        <v>0</v>
      </c>
      <c r="D27" s="248"/>
      <c r="E27" s="248"/>
      <c r="F27" s="244"/>
      <c r="G27" s="244"/>
      <c r="H27" s="244"/>
      <c r="I27" s="244"/>
      <c r="J27" s="276">
        <v>0</v>
      </c>
      <c r="K27" s="241"/>
    </row>
    <row r="28" spans="1:18" s="242" customFormat="1" ht="30" customHeight="1">
      <c r="A28" s="278" t="s">
        <v>582</v>
      </c>
      <c r="B28" s="279"/>
      <c r="C28" s="280">
        <f>C48+C70</f>
        <v>369954888</v>
      </c>
      <c r="D28" s="249"/>
      <c r="E28" s="250"/>
      <c r="F28" s="250"/>
      <c r="G28" s="250"/>
      <c r="H28" s="250"/>
      <c r="I28" s="250"/>
      <c r="J28" s="250" t="e">
        <f>J9+J12+J15+J18+J21+J24</f>
        <v>#REF!</v>
      </c>
      <c r="K28" s="241"/>
    </row>
    <row r="29" spans="1:18" s="242" customFormat="1" ht="27" customHeight="1">
      <c r="A29" s="298" t="s">
        <v>583</v>
      </c>
      <c r="B29" s="281"/>
      <c r="C29" s="282"/>
      <c r="D29" s="251"/>
      <c r="E29" s="252"/>
      <c r="F29" s="253"/>
      <c r="G29" s="253"/>
      <c r="H29" s="254"/>
      <c r="I29" s="254"/>
      <c r="J29" s="282"/>
      <c r="K29" s="241"/>
      <c r="L29" s="242" t="s">
        <v>798</v>
      </c>
      <c r="M29" s="242" t="s">
        <v>799</v>
      </c>
      <c r="N29" s="242" t="s">
        <v>797</v>
      </c>
      <c r="O29" s="242" t="s">
        <v>802</v>
      </c>
      <c r="P29" s="549" t="s">
        <v>839</v>
      </c>
      <c r="Q29" s="549" t="s">
        <v>841</v>
      </c>
      <c r="R29" s="242" t="s">
        <v>800</v>
      </c>
    </row>
    <row r="30" spans="1:18" s="242" customFormat="1" ht="27" customHeight="1">
      <c r="A30" s="295" t="s">
        <v>584</v>
      </c>
      <c r="B30" s="275"/>
      <c r="C30" s="244">
        <f>C31+C32</f>
        <v>3059517</v>
      </c>
      <c r="D30" s="255"/>
      <c r="E30" s="256"/>
      <c r="F30" s="240"/>
      <c r="G30" s="240"/>
      <c r="H30" s="257"/>
      <c r="I30" s="257"/>
      <c r="J30" s="276">
        <f>J31+J32</f>
        <v>0</v>
      </c>
      <c r="K30" s="241"/>
      <c r="L30" s="550"/>
      <c r="M30" s="550">
        <v>0</v>
      </c>
      <c r="N30" s="550"/>
      <c r="O30" s="550"/>
      <c r="P30" s="550"/>
      <c r="Q30" s="550"/>
      <c r="R30" s="550"/>
    </row>
    <row r="31" spans="1:18" ht="27" customHeight="1">
      <c r="A31" s="296" t="s">
        <v>597</v>
      </c>
      <c r="B31" s="271"/>
      <c r="C31" s="255">
        <v>0</v>
      </c>
      <c r="D31" s="255"/>
      <c r="E31" s="255"/>
      <c r="F31" s="239"/>
      <c r="G31" s="239"/>
      <c r="H31" s="258"/>
      <c r="I31" s="258"/>
      <c r="J31" s="277">
        <v>0</v>
      </c>
      <c r="K31" s="245"/>
      <c r="L31" s="551">
        <v>336458</v>
      </c>
      <c r="M31" s="578">
        <v>4000000</v>
      </c>
      <c r="N31" s="578">
        <v>336458</v>
      </c>
      <c r="O31" s="551">
        <v>2517484</v>
      </c>
      <c r="P31" s="550"/>
      <c r="Q31" s="550"/>
      <c r="R31" s="551"/>
    </row>
    <row r="32" spans="1:18" ht="27" customHeight="1">
      <c r="A32" s="296" t="s">
        <v>598</v>
      </c>
      <c r="B32" s="271"/>
      <c r="C32" s="243">
        <v>3059517</v>
      </c>
      <c r="D32" s="255"/>
      <c r="E32" s="255"/>
      <c r="F32" s="239"/>
      <c r="G32" s="239"/>
      <c r="H32" s="258"/>
      <c r="I32" s="258"/>
      <c r="J32" s="277">
        <v>0</v>
      </c>
      <c r="K32" s="245"/>
      <c r="L32" s="551">
        <v>2630738</v>
      </c>
      <c r="M32" s="578">
        <v>225194</v>
      </c>
      <c r="N32" s="578">
        <v>2630738</v>
      </c>
      <c r="O32" s="551">
        <v>225194</v>
      </c>
      <c r="P32" s="551"/>
      <c r="Q32" s="551"/>
      <c r="R32" s="551"/>
    </row>
    <row r="33" spans="1:18" s="242" customFormat="1" ht="27" customHeight="1">
      <c r="A33" s="295" t="s">
        <v>585</v>
      </c>
      <c r="B33" s="275"/>
      <c r="C33" s="244">
        <f>C34+C35</f>
        <v>0</v>
      </c>
      <c r="D33" s="255"/>
      <c r="E33" s="259"/>
      <c r="F33" s="240"/>
      <c r="G33" s="240"/>
      <c r="H33" s="257"/>
      <c r="I33" s="257"/>
      <c r="J33" s="276">
        <f>J34+J35</f>
        <v>0</v>
      </c>
      <c r="K33" s="241"/>
      <c r="L33" s="550">
        <v>26962635</v>
      </c>
      <c r="M33" s="578">
        <v>100278844</v>
      </c>
      <c r="N33" s="579">
        <v>25539935</v>
      </c>
      <c r="O33" s="579">
        <v>56585788</v>
      </c>
      <c r="P33" s="550">
        <v>2864950</v>
      </c>
      <c r="Q33" s="550">
        <v>1739209</v>
      </c>
      <c r="R33" s="550">
        <f>O33-Q33</f>
        <v>54846579</v>
      </c>
    </row>
    <row r="34" spans="1:18" ht="27" customHeight="1">
      <c r="A34" s="296" t="s">
        <v>599</v>
      </c>
      <c r="B34" s="271"/>
      <c r="C34" s="255">
        <v>0</v>
      </c>
      <c r="D34" s="255"/>
      <c r="E34" s="646"/>
      <c r="F34" s="239"/>
      <c r="G34" s="239"/>
      <c r="H34" s="258"/>
      <c r="I34" s="258"/>
      <c r="J34" s="277">
        <v>0</v>
      </c>
      <c r="K34" s="245"/>
      <c r="L34" s="578">
        <v>27142295</v>
      </c>
      <c r="M34" s="578">
        <v>2015605</v>
      </c>
      <c r="N34" s="551"/>
      <c r="O34" s="551">
        <v>2015605</v>
      </c>
      <c r="P34" s="551"/>
      <c r="Q34" s="551"/>
      <c r="R34" s="551"/>
    </row>
    <row r="35" spans="1:18" ht="27" customHeight="1">
      <c r="A35" s="296" t="s">
        <v>598</v>
      </c>
      <c r="B35" s="271"/>
      <c r="C35" s="243">
        <v>0</v>
      </c>
      <c r="D35" s="255"/>
      <c r="E35" s="255"/>
      <c r="F35" s="239"/>
      <c r="G35" s="239"/>
      <c r="H35" s="258"/>
      <c r="I35" s="258"/>
      <c r="J35" s="277">
        <v>0</v>
      </c>
      <c r="K35" s="245"/>
      <c r="L35" s="551">
        <f>L34-L33</f>
        <v>179660</v>
      </c>
      <c r="M35" s="578">
        <v>252597</v>
      </c>
      <c r="N35" s="578">
        <f>L34-N33</f>
        <v>1602360</v>
      </c>
      <c r="O35" s="551">
        <v>252597</v>
      </c>
      <c r="P35" s="551"/>
      <c r="Q35" s="551"/>
      <c r="R35" s="551"/>
    </row>
    <row r="36" spans="1:18" s="242" customFormat="1" ht="27" customHeight="1">
      <c r="A36" s="295" t="s">
        <v>586</v>
      </c>
      <c r="B36" s="275"/>
      <c r="C36" s="244">
        <f>C37+C38</f>
        <v>0</v>
      </c>
      <c r="D36" s="255"/>
      <c r="E36" s="256"/>
      <c r="F36" s="240"/>
      <c r="G36" s="240"/>
      <c r="H36" s="257"/>
      <c r="I36" s="257"/>
      <c r="J36" s="276">
        <f>J37+J38</f>
        <v>0</v>
      </c>
      <c r="K36" s="241"/>
      <c r="L36" s="550"/>
      <c r="N36" s="550"/>
      <c r="O36" s="550"/>
      <c r="P36" s="579">
        <v>1125741</v>
      </c>
      <c r="Q36" s="550"/>
      <c r="R36" s="550"/>
    </row>
    <row r="37" spans="1:18" ht="27" customHeight="1">
      <c r="A37" s="296" t="s">
        <v>600</v>
      </c>
      <c r="B37" s="271"/>
      <c r="C37" s="255">
        <v>0</v>
      </c>
      <c r="D37" s="260"/>
      <c r="E37" s="255"/>
      <c r="F37" s="239"/>
      <c r="G37" s="239"/>
      <c r="H37" s="258"/>
      <c r="I37" s="258"/>
      <c r="J37" s="277">
        <v>0</v>
      </c>
      <c r="K37" s="245"/>
      <c r="L37" s="551"/>
      <c r="N37" s="551">
        <f>N33+O33</f>
        <v>82125723</v>
      </c>
      <c r="O37" s="551">
        <v>82125723</v>
      </c>
      <c r="P37" s="578">
        <v>1602360</v>
      </c>
      <c r="Q37" s="551"/>
      <c r="R37" s="551"/>
    </row>
    <row r="38" spans="1:18" ht="27" customHeight="1">
      <c r="A38" s="296" t="s">
        <v>598</v>
      </c>
      <c r="B38" s="271"/>
      <c r="C38" s="255">
        <v>0</v>
      </c>
      <c r="D38" s="255"/>
      <c r="E38" s="255"/>
      <c r="F38" s="239"/>
      <c r="G38" s="239"/>
      <c r="H38" s="258"/>
      <c r="I38" s="258"/>
      <c r="J38" s="277">
        <v>0</v>
      </c>
      <c r="K38" s="245"/>
      <c r="L38" s="551">
        <f>M33-R33</f>
        <v>45432265</v>
      </c>
      <c r="M38" s="551">
        <f>L38-N35</f>
        <v>43829905</v>
      </c>
      <c r="N38" s="551"/>
      <c r="O38" s="551"/>
      <c r="P38" s="551">
        <f>L39-P36-P37</f>
        <v>45432265</v>
      </c>
      <c r="Q38" s="551"/>
      <c r="R38" s="551"/>
    </row>
    <row r="39" spans="1:18" s="242" customFormat="1" ht="27" customHeight="1">
      <c r="A39" s="295" t="s">
        <v>587</v>
      </c>
      <c r="B39" s="275"/>
      <c r="C39" s="244">
        <f>C40+C41</f>
        <v>58822857</v>
      </c>
      <c r="D39" s="243"/>
      <c r="E39" s="256"/>
      <c r="F39" s="240"/>
      <c r="G39" s="240"/>
      <c r="H39" s="257"/>
      <c r="I39" s="257"/>
      <c r="J39" s="276">
        <f>J40+J41</f>
        <v>0</v>
      </c>
      <c r="K39" s="241"/>
      <c r="L39" s="550">
        <v>48160366</v>
      </c>
      <c r="N39" s="550"/>
      <c r="O39" s="550"/>
      <c r="P39" s="550"/>
      <c r="Q39" s="550"/>
      <c r="R39" s="550"/>
    </row>
    <row r="40" spans="1:18" ht="27" customHeight="1">
      <c r="A40" s="297" t="s">
        <v>601</v>
      </c>
      <c r="B40" s="283"/>
      <c r="C40" s="255">
        <v>29133302</v>
      </c>
      <c r="D40" s="243"/>
      <c r="E40" s="246"/>
      <c r="F40" s="239"/>
      <c r="G40" s="239"/>
      <c r="H40" s="258"/>
      <c r="I40" s="258"/>
      <c r="J40" s="277">
        <v>0</v>
      </c>
      <c r="K40" s="245"/>
      <c r="L40" s="551">
        <f>L38-L39</f>
        <v>-2728101</v>
      </c>
      <c r="N40" s="551"/>
      <c r="O40" s="551"/>
      <c r="P40" s="551"/>
      <c r="Q40" s="551"/>
      <c r="R40" s="551"/>
    </row>
    <row r="41" spans="1:18" ht="27" customHeight="1">
      <c r="A41" s="297" t="s">
        <v>598</v>
      </c>
      <c r="B41" s="284"/>
      <c r="C41" s="255">
        <v>29689555</v>
      </c>
      <c r="D41" s="255"/>
      <c r="E41" s="243"/>
      <c r="F41" s="239"/>
      <c r="G41" s="239"/>
      <c r="H41" s="258"/>
      <c r="I41" s="258"/>
      <c r="J41" s="277">
        <v>0</v>
      </c>
      <c r="K41" s="245"/>
      <c r="L41" s="551"/>
      <c r="N41" s="551"/>
      <c r="O41" s="551"/>
      <c r="P41" s="551"/>
      <c r="Q41" s="551"/>
      <c r="R41" s="551"/>
    </row>
    <row r="42" spans="1:18" s="242" customFormat="1" ht="27" customHeight="1">
      <c r="A42" s="299" t="s">
        <v>588</v>
      </c>
      <c r="B42" s="285"/>
      <c r="C42" s="244">
        <f>C43+C44</f>
        <v>1060762</v>
      </c>
      <c r="D42" s="255"/>
      <c r="E42" s="256"/>
      <c r="F42" s="240"/>
      <c r="G42" s="240"/>
      <c r="H42" s="257"/>
      <c r="I42" s="257"/>
      <c r="J42" s="276">
        <f>J43+J44</f>
        <v>0</v>
      </c>
      <c r="K42" s="241"/>
      <c r="L42" s="550"/>
      <c r="N42" s="550"/>
      <c r="O42" s="550"/>
      <c r="P42" s="550"/>
      <c r="Q42" s="550"/>
      <c r="R42" s="550"/>
    </row>
    <row r="43" spans="1:18" ht="27" customHeight="1">
      <c r="A43" s="296" t="s">
        <v>605</v>
      </c>
      <c r="B43" s="285"/>
      <c r="C43" s="255">
        <v>1060762</v>
      </c>
      <c r="D43" s="255"/>
      <c r="E43" s="255"/>
      <c r="F43" s="239"/>
      <c r="G43" s="239"/>
      <c r="H43" s="258"/>
      <c r="I43" s="258"/>
      <c r="J43" s="277">
        <v>0</v>
      </c>
      <c r="K43" s="245"/>
      <c r="L43" s="551" t="s">
        <v>806</v>
      </c>
      <c r="M43" s="551" t="s">
        <v>807</v>
      </c>
      <c r="N43" s="551" t="s">
        <v>808</v>
      </c>
      <c r="O43" s="551" t="s">
        <v>809</v>
      </c>
      <c r="P43" s="551" t="s">
        <v>801</v>
      </c>
      <c r="Q43" s="551"/>
      <c r="R43" s="551" t="s">
        <v>810</v>
      </c>
    </row>
    <row r="44" spans="1:18" ht="27" customHeight="1">
      <c r="A44" s="296" t="s">
        <v>598</v>
      </c>
      <c r="B44" s="286"/>
      <c r="C44" s="255">
        <v>0</v>
      </c>
      <c r="D44" s="255"/>
      <c r="E44" s="255"/>
      <c r="F44" s="239"/>
      <c r="G44" s="239"/>
      <c r="H44" s="258"/>
      <c r="I44" s="258"/>
      <c r="J44" s="277">
        <v>0</v>
      </c>
      <c r="K44" s="245"/>
      <c r="L44" s="551"/>
      <c r="M44" s="551"/>
      <c r="N44" s="551"/>
      <c r="O44" s="551"/>
      <c r="P44" s="551"/>
      <c r="Q44" s="551"/>
      <c r="R44" s="551"/>
    </row>
    <row r="45" spans="1:18" s="242" customFormat="1" ht="27" customHeight="1">
      <c r="A45" s="295" t="s">
        <v>589</v>
      </c>
      <c r="B45" s="286"/>
      <c r="C45" s="244">
        <f>C46+C47</f>
        <v>580244</v>
      </c>
      <c r="D45" s="255"/>
      <c r="E45" s="256"/>
      <c r="F45" s="240"/>
      <c r="G45" s="240"/>
      <c r="H45" s="257"/>
      <c r="I45" s="257"/>
      <c r="J45" s="276">
        <f>J46+J47</f>
        <v>0</v>
      </c>
      <c r="K45" s="241"/>
      <c r="L45" s="550"/>
      <c r="M45" s="550"/>
      <c r="N45" s="550"/>
      <c r="O45" s="550"/>
      <c r="P45" s="550"/>
      <c r="Q45" s="550"/>
      <c r="R45" s="550"/>
    </row>
    <row r="46" spans="1:18" ht="27" customHeight="1">
      <c r="A46" s="296" t="s">
        <v>606</v>
      </c>
      <c r="B46" s="287"/>
      <c r="C46" s="255">
        <v>144476</v>
      </c>
      <c r="D46" s="260"/>
      <c r="E46" s="255"/>
      <c r="F46" s="239"/>
      <c r="G46" s="239"/>
      <c r="H46" s="258"/>
      <c r="I46" s="258"/>
      <c r="J46" s="277">
        <v>0</v>
      </c>
      <c r="K46" s="245"/>
      <c r="L46" s="551"/>
      <c r="M46" s="551"/>
      <c r="N46" s="551"/>
      <c r="O46" s="551"/>
      <c r="P46" s="551"/>
      <c r="Q46" s="551"/>
      <c r="R46" s="551"/>
    </row>
    <row r="47" spans="1:18" ht="27" customHeight="1">
      <c r="A47" s="296" t="s">
        <v>598</v>
      </c>
      <c r="B47" s="287"/>
      <c r="C47" s="255">
        <v>435768</v>
      </c>
      <c r="D47" s="261"/>
      <c r="E47" s="255"/>
      <c r="F47" s="239"/>
      <c r="G47" s="239"/>
      <c r="H47" s="258"/>
      <c r="I47" s="258"/>
      <c r="J47" s="277">
        <v>0</v>
      </c>
      <c r="K47" s="245"/>
      <c r="L47" s="551"/>
      <c r="M47" s="551">
        <v>48160366</v>
      </c>
      <c r="N47" s="551"/>
      <c r="O47" s="551"/>
      <c r="P47" s="551"/>
      <c r="Q47" s="551"/>
      <c r="R47" s="551"/>
    </row>
    <row r="48" spans="1:18" s="242" customFormat="1" ht="27" customHeight="1">
      <c r="A48" s="278" t="s">
        <v>590</v>
      </c>
      <c r="B48" s="279"/>
      <c r="C48" s="280">
        <f>C30+C33+C36+C39+C42+C45</f>
        <v>63523380</v>
      </c>
      <c r="D48" s="262"/>
      <c r="E48" s="263"/>
      <c r="F48" s="264"/>
      <c r="G48" s="264"/>
      <c r="H48" s="265"/>
      <c r="I48" s="265"/>
      <c r="J48" s="288">
        <f>J30+J33+J36+J39+J42+J45</f>
        <v>0</v>
      </c>
      <c r="K48" s="241"/>
      <c r="L48" s="550"/>
      <c r="M48" s="550"/>
      <c r="N48" s="550"/>
      <c r="O48" s="550"/>
      <c r="P48" s="550"/>
      <c r="Q48" s="550"/>
      <c r="R48" s="550"/>
    </row>
    <row r="49" spans="1:18" s="242" customFormat="1" ht="24.95" customHeight="1">
      <c r="A49" s="300" t="s">
        <v>591</v>
      </c>
      <c r="B49" s="281"/>
      <c r="C49" s="289"/>
      <c r="D49" s="266"/>
      <c r="E49" s="252"/>
      <c r="F49" s="253"/>
      <c r="G49" s="253"/>
      <c r="H49" s="254"/>
      <c r="I49" s="254"/>
      <c r="J49" s="289"/>
      <c r="K49" s="241"/>
      <c r="L49" s="550"/>
      <c r="M49" s="550">
        <v>296149204</v>
      </c>
      <c r="N49" s="550"/>
      <c r="O49" s="550"/>
      <c r="P49" s="550"/>
      <c r="Q49" s="550"/>
      <c r="R49" s="550"/>
    </row>
    <row r="50" spans="1:18" s="242" customFormat="1" ht="24.95" customHeight="1">
      <c r="A50" s="554" t="s">
        <v>804</v>
      </c>
      <c r="B50" s="275"/>
      <c r="C50" s="289">
        <f>C51</f>
        <v>4711783</v>
      </c>
      <c r="D50" s="289"/>
      <c r="E50" s="289"/>
      <c r="F50" s="289"/>
      <c r="G50" s="289"/>
      <c r="H50" s="289"/>
      <c r="I50" s="289"/>
      <c r="J50" s="289">
        <f t="shared" ref="J50" si="0">J51</f>
        <v>0</v>
      </c>
      <c r="K50" s="241"/>
      <c r="L50" s="550"/>
      <c r="M50" s="551">
        <v>20472</v>
      </c>
      <c r="N50" s="550"/>
      <c r="O50" s="550"/>
      <c r="P50" s="550"/>
      <c r="Q50" s="550"/>
      <c r="R50" s="550"/>
    </row>
    <row r="51" spans="1:18" s="242" customFormat="1" ht="20.100000000000001" customHeight="1">
      <c r="A51" s="553" t="s">
        <v>592</v>
      </c>
      <c r="B51" s="275"/>
      <c r="C51" s="555">
        <f>C52+C53</f>
        <v>4711783</v>
      </c>
      <c r="D51" s="555"/>
      <c r="E51" s="555"/>
      <c r="F51" s="555"/>
      <c r="G51" s="555"/>
      <c r="H51" s="555"/>
      <c r="I51" s="555"/>
      <c r="J51" s="555">
        <f t="shared" ref="J51" si="1">J52+J53</f>
        <v>0</v>
      </c>
      <c r="K51" s="241"/>
      <c r="L51" s="550"/>
      <c r="M51" s="551">
        <v>20472</v>
      </c>
      <c r="N51" s="550"/>
      <c r="O51" s="550"/>
      <c r="P51" s="550"/>
      <c r="Q51" s="550"/>
      <c r="R51" s="550"/>
    </row>
    <row r="52" spans="1:18" s="242" customFormat="1" ht="20.100000000000001" customHeight="1">
      <c r="A52" s="297" t="s">
        <v>607</v>
      </c>
      <c r="B52" s="275"/>
      <c r="C52" s="555">
        <v>4711783</v>
      </c>
      <c r="D52" s="255"/>
      <c r="E52" s="256"/>
      <c r="F52" s="240"/>
      <c r="G52" s="240"/>
      <c r="H52" s="257"/>
      <c r="I52" s="257"/>
      <c r="J52" s="555">
        <v>0</v>
      </c>
      <c r="K52" s="241"/>
      <c r="L52" s="550"/>
      <c r="M52" s="550">
        <v>281149674</v>
      </c>
      <c r="N52" s="550"/>
      <c r="O52" s="550"/>
      <c r="P52" s="550"/>
      <c r="Q52" s="550"/>
      <c r="R52" s="550"/>
    </row>
    <row r="53" spans="1:18" s="242" customFormat="1" ht="20.100000000000001" customHeight="1">
      <c r="A53" s="297" t="s">
        <v>608</v>
      </c>
      <c r="B53" s="275"/>
      <c r="C53" s="555">
        <v>0</v>
      </c>
      <c r="D53" s="255"/>
      <c r="E53" s="256"/>
      <c r="F53" s="240"/>
      <c r="G53" s="240"/>
      <c r="H53" s="257"/>
      <c r="I53" s="257"/>
      <c r="J53" s="555"/>
      <c r="K53" s="241"/>
      <c r="L53" s="550"/>
      <c r="M53" s="551">
        <v>281149674</v>
      </c>
      <c r="N53" s="552">
        <v>45579652</v>
      </c>
      <c r="O53" s="552">
        <v>148306962</v>
      </c>
      <c r="P53" s="550">
        <f>M53-O53+N53</f>
        <v>178422364</v>
      </c>
      <c r="Q53" s="550"/>
      <c r="R53" s="550"/>
    </row>
    <row r="54" spans="1:18" s="242" customFormat="1" ht="39.950000000000003" customHeight="1">
      <c r="A54" s="554" t="s">
        <v>805</v>
      </c>
      <c r="B54" s="286"/>
      <c r="C54" s="289">
        <f>C55</f>
        <v>260363334</v>
      </c>
      <c r="D54" s="260"/>
      <c r="E54" s="267"/>
      <c r="F54" s="267"/>
      <c r="G54" s="267"/>
      <c r="H54" s="267"/>
      <c r="I54" s="267"/>
      <c r="J54" s="276">
        <f>J55</f>
        <v>0</v>
      </c>
      <c r="K54" s="241"/>
      <c r="L54" s="550"/>
      <c r="M54" s="551">
        <v>14979058</v>
      </c>
      <c r="N54" s="550"/>
      <c r="O54" s="550">
        <f>O53-N53</f>
        <v>102727310</v>
      </c>
      <c r="P54" s="550"/>
      <c r="Q54" s="550"/>
      <c r="R54" s="550"/>
    </row>
    <row r="55" spans="1:18" s="242" customFormat="1" ht="24.95" customHeight="1">
      <c r="A55" s="553" t="s">
        <v>592</v>
      </c>
      <c r="B55" s="286"/>
      <c r="C55" s="555">
        <f>C56+C57</f>
        <v>260363334</v>
      </c>
      <c r="D55" s="260"/>
      <c r="E55" s="267"/>
      <c r="F55" s="267"/>
      <c r="G55" s="267"/>
      <c r="H55" s="267"/>
      <c r="I55" s="267"/>
      <c r="J55" s="277">
        <f>J56+J57</f>
        <v>0</v>
      </c>
      <c r="K55" s="241"/>
      <c r="L55" s="550"/>
      <c r="M55" s="550">
        <v>14979058</v>
      </c>
      <c r="N55" s="550"/>
      <c r="O55" s="550"/>
      <c r="P55" s="550"/>
      <c r="Q55" s="550"/>
      <c r="R55" s="550"/>
    </row>
    <row r="56" spans="1:18" ht="24.95" customHeight="1">
      <c r="A56" s="297" t="s">
        <v>607</v>
      </c>
      <c r="B56" s="286"/>
      <c r="C56" s="290">
        <v>80126971</v>
      </c>
      <c r="D56" s="261"/>
      <c r="E56" s="261"/>
      <c r="F56" s="261"/>
      <c r="G56" s="261"/>
      <c r="H56" s="261"/>
      <c r="I56" s="261"/>
      <c r="J56" s="277">
        <v>0</v>
      </c>
      <c r="K56" s="245"/>
    </row>
    <row r="57" spans="1:18" ht="24.95" customHeight="1">
      <c r="A57" s="297" t="s">
        <v>608</v>
      </c>
      <c r="B57" s="286"/>
      <c r="C57" s="290">
        <v>180236363</v>
      </c>
      <c r="D57" s="261"/>
      <c r="E57" s="261"/>
      <c r="F57" s="261"/>
      <c r="G57" s="261"/>
      <c r="H57" s="261"/>
      <c r="I57" s="261"/>
      <c r="J57" s="277">
        <v>0</v>
      </c>
      <c r="K57" s="245"/>
    </row>
    <row r="58" spans="1:18" ht="39.950000000000003" customHeight="1">
      <c r="A58" s="301" t="s">
        <v>803</v>
      </c>
      <c r="B58" s="286"/>
      <c r="C58" s="289">
        <f>C59</f>
        <v>39021635</v>
      </c>
      <c r="D58" s="261"/>
      <c r="E58" s="261"/>
      <c r="F58" s="261"/>
      <c r="G58" s="261"/>
      <c r="H58" s="261"/>
      <c r="I58" s="261"/>
      <c r="J58" s="276">
        <f>J59</f>
        <v>0</v>
      </c>
      <c r="K58" s="245"/>
    </row>
    <row r="59" spans="1:18" ht="20.100000000000001" customHeight="1">
      <c r="A59" s="553" t="s">
        <v>592</v>
      </c>
      <c r="B59" s="286"/>
      <c r="C59" s="555">
        <f>C60+C61</f>
        <v>39021635</v>
      </c>
      <c r="D59" s="261"/>
      <c r="E59" s="261"/>
      <c r="F59" s="261"/>
      <c r="G59" s="261"/>
      <c r="H59" s="261"/>
      <c r="I59" s="261"/>
      <c r="J59" s="277">
        <f>J60+J61</f>
        <v>0</v>
      </c>
      <c r="K59" s="245"/>
    </row>
    <row r="60" spans="1:18" ht="20.100000000000001" customHeight="1">
      <c r="A60" s="297" t="s">
        <v>607</v>
      </c>
      <c r="B60" s="286"/>
      <c r="C60" s="290">
        <v>14577861</v>
      </c>
      <c r="D60" s="261"/>
      <c r="E60" s="261"/>
      <c r="F60" s="261"/>
      <c r="G60" s="261"/>
      <c r="H60" s="261"/>
      <c r="I60" s="261"/>
      <c r="J60" s="277">
        <v>0</v>
      </c>
      <c r="K60" s="245"/>
    </row>
    <row r="61" spans="1:18" ht="20.100000000000001" customHeight="1">
      <c r="A61" s="297" t="s">
        <v>608</v>
      </c>
      <c r="B61" s="286"/>
      <c r="C61" s="290">
        <v>24443774</v>
      </c>
      <c r="D61" s="261"/>
      <c r="E61" s="261"/>
      <c r="F61" s="261"/>
      <c r="G61" s="261"/>
      <c r="H61" s="261"/>
      <c r="I61" s="261"/>
      <c r="J61" s="277">
        <v>0</v>
      </c>
      <c r="K61" s="245"/>
    </row>
    <row r="62" spans="1:18" s="242" customFormat="1" ht="39.950000000000003" customHeight="1">
      <c r="A62" s="642" t="s">
        <v>1064</v>
      </c>
      <c r="B62" s="286"/>
      <c r="C62" s="643">
        <f>C63</f>
        <v>2334356</v>
      </c>
      <c r="D62" s="267"/>
      <c r="E62" s="267"/>
      <c r="F62" s="267"/>
      <c r="G62" s="267"/>
      <c r="H62" s="267"/>
      <c r="I62" s="267"/>
      <c r="J62" s="276">
        <f>J63</f>
        <v>0</v>
      </c>
      <c r="K62" s="241"/>
    </row>
    <row r="63" spans="1:18" ht="20.100000000000001" customHeight="1">
      <c r="A63" s="553" t="s">
        <v>592</v>
      </c>
      <c r="B63" s="286"/>
      <c r="C63" s="290">
        <f>C64+C65</f>
        <v>2334356</v>
      </c>
      <c r="D63" s="261"/>
      <c r="E63" s="261"/>
      <c r="F63" s="261"/>
      <c r="G63" s="261"/>
      <c r="H63" s="261"/>
      <c r="I63" s="261"/>
      <c r="J63" s="277">
        <f>J64+J65</f>
        <v>0</v>
      </c>
      <c r="K63" s="245"/>
    </row>
    <row r="64" spans="1:18" ht="20.100000000000001" customHeight="1">
      <c r="A64" s="297" t="s">
        <v>607</v>
      </c>
      <c r="B64" s="286"/>
      <c r="C64" s="290">
        <v>0</v>
      </c>
      <c r="D64" s="261"/>
      <c r="E64" s="261"/>
      <c r="F64" s="261"/>
      <c r="G64" s="261"/>
      <c r="H64" s="261"/>
      <c r="I64" s="261"/>
      <c r="J64" s="277">
        <v>0</v>
      </c>
      <c r="K64" s="245"/>
    </row>
    <row r="65" spans="1:11" ht="20.100000000000001" customHeight="1">
      <c r="A65" s="297" t="s">
        <v>608</v>
      </c>
      <c r="B65" s="286"/>
      <c r="C65" s="290">
        <v>2334356</v>
      </c>
      <c r="D65" s="261"/>
      <c r="E65" s="261"/>
      <c r="F65" s="261"/>
      <c r="G65" s="261"/>
      <c r="H65" s="261"/>
      <c r="I65" s="261"/>
      <c r="J65" s="277">
        <v>0</v>
      </c>
      <c r="K65" s="245"/>
    </row>
    <row r="66" spans="1:11" s="242" customFormat="1" ht="39.950000000000003" customHeight="1">
      <c r="A66" s="644" t="s">
        <v>1065</v>
      </c>
      <c r="B66" s="286"/>
      <c r="C66" s="643">
        <f>C67</f>
        <v>400</v>
      </c>
      <c r="D66" s="267"/>
      <c r="E66" s="267"/>
      <c r="F66" s="267"/>
      <c r="G66" s="267"/>
      <c r="H66" s="267"/>
      <c r="I66" s="267"/>
      <c r="J66" s="276">
        <f>J67</f>
        <v>14514171</v>
      </c>
      <c r="K66" s="241"/>
    </row>
    <row r="67" spans="1:11" ht="20.100000000000001" customHeight="1">
      <c r="A67" s="553" t="s">
        <v>592</v>
      </c>
      <c r="B67" s="286"/>
      <c r="C67" s="290">
        <f>C68+C69</f>
        <v>400</v>
      </c>
      <c r="D67" s="261"/>
      <c r="E67" s="261"/>
      <c r="F67" s="261"/>
      <c r="G67" s="261"/>
      <c r="H67" s="261"/>
      <c r="I67" s="261"/>
      <c r="J67" s="277">
        <f>J68+J69</f>
        <v>14514171</v>
      </c>
      <c r="K67" s="245"/>
    </row>
    <row r="68" spans="1:11" ht="20.100000000000001" customHeight="1">
      <c r="A68" s="297" t="s">
        <v>607</v>
      </c>
      <c r="B68" s="286"/>
      <c r="C68" s="290">
        <v>0</v>
      </c>
      <c r="D68" s="261"/>
      <c r="E68" s="261"/>
      <c r="F68" s="261"/>
      <c r="G68" s="261"/>
      <c r="H68" s="261"/>
      <c r="I68" s="261"/>
      <c r="J68" s="277">
        <v>0</v>
      </c>
      <c r="K68" s="245"/>
    </row>
    <row r="69" spans="1:11" ht="20.100000000000001" customHeight="1">
      <c r="A69" s="297" t="s">
        <v>608</v>
      </c>
      <c r="B69" s="286"/>
      <c r="C69" s="290">
        <v>400</v>
      </c>
      <c r="D69" s="261"/>
      <c r="E69" s="261"/>
      <c r="F69" s="261"/>
      <c r="G69" s="261"/>
      <c r="H69" s="261"/>
      <c r="I69" s="261"/>
      <c r="J69" s="277">
        <v>14514171</v>
      </c>
      <c r="K69" s="245"/>
    </row>
    <row r="70" spans="1:11" s="242" customFormat="1" ht="24.95" customHeight="1">
      <c r="A70" s="278" t="s">
        <v>593</v>
      </c>
      <c r="B70" s="291"/>
      <c r="C70" s="250">
        <f>C50+C54+C58+C62+C66</f>
        <v>306431508</v>
      </c>
      <c r="D70" s="250"/>
      <c r="E70" s="250"/>
      <c r="F70" s="250"/>
      <c r="G70" s="250"/>
      <c r="H70" s="250"/>
      <c r="I70" s="250"/>
      <c r="J70" s="250">
        <f>J50+J54+J58+J62+J66</f>
        <v>14514171</v>
      </c>
      <c r="K70" s="241"/>
    </row>
    <row r="71" spans="1:11" s="242" customFormat="1" ht="3.75" customHeight="1">
      <c r="A71" s="647"/>
      <c r="B71" s="648"/>
      <c r="C71" s="649"/>
      <c r="D71" s="649"/>
      <c r="E71" s="649"/>
      <c r="F71" s="649"/>
      <c r="G71" s="649"/>
      <c r="H71" s="649"/>
      <c r="I71" s="649"/>
      <c r="J71" s="649"/>
      <c r="K71" s="241"/>
    </row>
    <row r="72" spans="1:11" ht="16.5" hidden="1">
      <c r="A72" s="68" t="s">
        <v>594</v>
      </c>
      <c r="B72" s="6"/>
      <c r="C72" s="6"/>
      <c r="F72" s="6"/>
      <c r="G72" s="6"/>
      <c r="H72" s="6"/>
      <c r="I72" s="6"/>
      <c r="J72" s="6"/>
    </row>
    <row r="73" spans="1:11" ht="16.5" hidden="1">
      <c r="A73" s="764" t="s">
        <v>595</v>
      </c>
      <c r="B73" s="764"/>
      <c r="C73" s="764"/>
      <c r="D73" s="764"/>
      <c r="E73" s="764"/>
      <c r="F73" s="764"/>
      <c r="G73" s="764"/>
      <c r="H73" s="764"/>
      <c r="I73" s="764"/>
      <c r="J73" s="764"/>
    </row>
    <row r="74" spans="1:11" ht="57.75" hidden="1" customHeight="1">
      <c r="A74" s="945" t="s">
        <v>1071</v>
      </c>
      <c r="B74" s="945"/>
      <c r="C74" s="945"/>
      <c r="D74" s="945"/>
      <c r="E74" s="945"/>
      <c r="F74" s="945"/>
      <c r="G74" s="945"/>
      <c r="H74" s="945"/>
      <c r="I74" s="945"/>
      <c r="J74" s="945"/>
    </row>
    <row r="75" spans="1:11" ht="16.5" hidden="1">
      <c r="A75" s="764" t="s">
        <v>596</v>
      </c>
      <c r="B75" s="764"/>
      <c r="C75" s="764"/>
      <c r="D75" s="764"/>
      <c r="E75" s="764"/>
      <c r="F75" s="764"/>
      <c r="G75" s="764"/>
      <c r="H75" s="764"/>
      <c r="I75" s="764"/>
      <c r="J75" s="764"/>
    </row>
    <row r="76" spans="1:11" ht="6" customHeight="1">
      <c r="E76" s="270"/>
    </row>
  </sheetData>
  <mergeCells count="11">
    <mergeCell ref="J5:J6"/>
    <mergeCell ref="A73:J73"/>
    <mergeCell ref="A74:J74"/>
    <mergeCell ref="A75:J75"/>
    <mergeCell ref="A2:J2"/>
    <mergeCell ref="A3:J3"/>
    <mergeCell ref="A4:G4"/>
    <mergeCell ref="A5:B5"/>
    <mergeCell ref="C5:C6"/>
    <mergeCell ref="D5:H5"/>
    <mergeCell ref="I5:I6"/>
  </mergeCells>
  <phoneticPr fontId="6" type="noConversion"/>
  <printOptions horizontalCentered="1"/>
  <pageMargins left="0.39370078740157483" right="0.35433070866141736" top="1.1811023622047245" bottom="0.43307086614173229" header="0.51181102362204722" footer="0.39370078740157483"/>
  <pageSetup paperSize="9" firstPageNumber="23" orientation="portrait" useFirstPageNumber="1" r:id="rId1"/>
  <headerFooter alignWithMargins="0">
    <oddHeader>&amp;R&amp;"標楷體,粗斜體"第&amp;P頁，共42頁</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1"/>
  <sheetViews>
    <sheetView zoomScaleNormal="100" workbookViewId="0">
      <pane xSplit="2" ySplit="7" topLeftCell="C8" activePane="bottomRight" state="frozen"/>
      <selection pane="topRight" activeCell="C1" sqref="C1"/>
      <selection pane="bottomLeft" activeCell="A8" sqref="A8"/>
      <selection pane="bottomRight" activeCell="C21" sqref="C21"/>
    </sheetView>
  </sheetViews>
  <sheetFormatPr defaultRowHeight="16.5" customHeight="1"/>
  <cols>
    <col min="1" max="1" width="23.25" style="317" customWidth="1"/>
    <col min="2" max="2" width="12.625" style="313" customWidth="1"/>
    <col min="3" max="3" width="10.875" style="313" customWidth="1"/>
    <col min="4" max="4" width="7.75" style="313" customWidth="1"/>
    <col min="5" max="10" width="2.375" style="313" customWidth="1"/>
    <col min="11" max="11" width="9.75" style="531" customWidth="1"/>
    <col min="12" max="12" width="6.5" style="313" customWidth="1"/>
    <col min="13" max="13" width="9.25" style="313" customWidth="1"/>
    <col min="14" max="14" width="10.375" style="313" customWidth="1"/>
    <col min="15" max="15" width="7.625" style="313" customWidth="1"/>
    <col min="16" max="16" width="4" style="313" customWidth="1"/>
    <col min="17" max="17" width="5.375" style="313" customWidth="1"/>
    <col min="18" max="18" width="12" style="313" customWidth="1"/>
    <col min="19" max="19" width="10.875" style="313" customWidth="1"/>
    <col min="20" max="21" width="2.375" style="313" customWidth="1"/>
    <col min="22" max="22" width="2.5" style="313" customWidth="1"/>
    <col min="23" max="23" width="10.25" style="313" customWidth="1"/>
    <col min="24" max="24" width="3.625" style="313" customWidth="1"/>
    <col min="25" max="25" width="2.375" style="313" customWidth="1"/>
    <col min="26" max="26" width="3.875" style="313" customWidth="1"/>
    <col min="27" max="28" width="2.375" style="313" customWidth="1"/>
    <col min="29" max="29" width="10.75" style="313" customWidth="1"/>
    <col min="30" max="30" width="3" style="313" customWidth="1"/>
    <col min="31" max="31" width="10.625" style="313" customWidth="1"/>
    <col min="32" max="32" width="4.375" style="313" customWidth="1"/>
    <col min="33" max="33" width="5.75" style="313" customWidth="1"/>
    <col min="34" max="34" width="3.875" style="313" customWidth="1"/>
    <col min="35" max="35" width="5.25" style="313" customWidth="1"/>
    <col min="36" max="37" width="12" style="313" customWidth="1"/>
    <col min="38" max="38" width="0.375" style="313" customWidth="1"/>
    <col min="39" max="39" width="16" style="531" hidden="1" customWidth="1"/>
    <col min="40" max="40" width="12.625" style="531" hidden="1" customWidth="1"/>
    <col min="41" max="42" width="0" style="531" hidden="1" customWidth="1"/>
    <col min="43" max="43" width="12.75" style="313" customWidth="1"/>
    <col min="44" max="44" width="12.875" style="313" customWidth="1"/>
    <col min="45" max="16384" width="9" style="313"/>
  </cols>
  <sheetData>
    <row r="1" spans="1:44" s="473" customFormat="1" ht="17.25" customHeight="1">
      <c r="A1" s="10" t="s">
        <v>787</v>
      </c>
      <c r="B1" s="533"/>
      <c r="C1" s="10"/>
      <c r="D1" s="472"/>
      <c r="E1" s="10"/>
      <c r="F1" s="10"/>
      <c r="G1" s="10"/>
      <c r="H1" s="10"/>
      <c r="I1" s="10"/>
      <c r="J1" s="10"/>
      <c r="K1" s="529"/>
      <c r="S1" s="6"/>
      <c r="AM1" s="541"/>
      <c r="AN1" s="541"/>
      <c r="AO1" s="541"/>
      <c r="AP1" s="541"/>
    </row>
    <row r="2" spans="1:44" s="473" customFormat="1" ht="21" customHeight="1">
      <c r="A2" s="844" t="s">
        <v>384</v>
      </c>
      <c r="B2" s="844"/>
      <c r="C2" s="844"/>
      <c r="D2" s="844"/>
      <c r="E2" s="844"/>
      <c r="F2" s="844"/>
      <c r="G2" s="844"/>
      <c r="H2" s="844"/>
      <c r="I2" s="844"/>
      <c r="J2" s="844"/>
      <c r="K2" s="844"/>
      <c r="L2" s="844"/>
      <c r="M2" s="844"/>
      <c r="N2" s="844"/>
      <c r="O2" s="844"/>
      <c r="P2" s="844"/>
      <c r="Q2" s="844"/>
      <c r="R2" s="844"/>
      <c r="S2" s="844" t="s">
        <v>384</v>
      </c>
      <c r="T2" s="844"/>
      <c r="U2" s="844"/>
      <c r="V2" s="844"/>
      <c r="W2" s="844"/>
      <c r="X2" s="844"/>
      <c r="Y2" s="844"/>
      <c r="Z2" s="844"/>
      <c r="AA2" s="844"/>
      <c r="AB2" s="844"/>
      <c r="AC2" s="844"/>
      <c r="AD2" s="844"/>
      <c r="AE2" s="844"/>
      <c r="AF2" s="844"/>
      <c r="AG2" s="844"/>
      <c r="AH2" s="844"/>
      <c r="AI2" s="844"/>
      <c r="AJ2" s="844"/>
      <c r="AK2" s="844"/>
      <c r="AM2" s="541"/>
      <c r="AN2" s="541"/>
      <c r="AO2" s="541"/>
      <c r="AP2" s="541"/>
    </row>
    <row r="3" spans="1:44" s="473" customFormat="1" ht="21.75" customHeight="1">
      <c r="A3" s="959" t="s">
        <v>788</v>
      </c>
      <c r="B3" s="959"/>
      <c r="C3" s="959"/>
      <c r="D3" s="959"/>
      <c r="E3" s="959"/>
      <c r="F3" s="959"/>
      <c r="G3" s="959"/>
      <c r="H3" s="959"/>
      <c r="I3" s="959"/>
      <c r="J3" s="959"/>
      <c r="K3" s="959"/>
      <c r="L3" s="959"/>
      <c r="M3" s="959"/>
      <c r="N3" s="959"/>
      <c r="O3" s="959"/>
      <c r="P3" s="959"/>
      <c r="Q3" s="959"/>
      <c r="R3" s="959"/>
      <c r="S3" s="959" t="s">
        <v>788</v>
      </c>
      <c r="T3" s="959"/>
      <c r="U3" s="959"/>
      <c r="V3" s="959"/>
      <c r="W3" s="959"/>
      <c r="X3" s="959"/>
      <c r="Y3" s="959"/>
      <c r="Z3" s="959"/>
      <c r="AA3" s="959"/>
      <c r="AB3" s="959"/>
      <c r="AC3" s="959"/>
      <c r="AD3" s="959"/>
      <c r="AE3" s="959"/>
      <c r="AF3" s="959"/>
      <c r="AG3" s="959"/>
      <c r="AH3" s="959"/>
      <c r="AI3" s="959"/>
      <c r="AJ3" s="959"/>
      <c r="AK3" s="959"/>
      <c r="AM3" s="541"/>
      <c r="AN3" s="541"/>
      <c r="AO3" s="541"/>
      <c r="AP3" s="541"/>
    </row>
    <row r="4" spans="1:44" s="473" customFormat="1" ht="21" customHeight="1">
      <c r="A4" s="960" t="s">
        <v>1069</v>
      </c>
      <c r="B4" s="960"/>
      <c r="C4" s="960"/>
      <c r="D4" s="960"/>
      <c r="E4" s="960"/>
      <c r="F4" s="960"/>
      <c r="G4" s="960"/>
      <c r="H4" s="960"/>
      <c r="I4" s="960"/>
      <c r="J4" s="960"/>
      <c r="K4" s="960"/>
      <c r="L4" s="960"/>
      <c r="M4" s="960"/>
      <c r="N4" s="960"/>
      <c r="O4" s="960"/>
      <c r="P4" s="960"/>
      <c r="Q4" s="960"/>
      <c r="R4" s="960"/>
      <c r="S4" s="960" t="s">
        <v>1072</v>
      </c>
      <c r="T4" s="960"/>
      <c r="U4" s="960"/>
      <c r="V4" s="960"/>
      <c r="W4" s="960"/>
      <c r="X4" s="960"/>
      <c r="Y4" s="960"/>
      <c r="Z4" s="960"/>
      <c r="AA4" s="960"/>
      <c r="AB4" s="960"/>
      <c r="AC4" s="960"/>
      <c r="AD4" s="960"/>
      <c r="AE4" s="960"/>
      <c r="AF4" s="960"/>
      <c r="AG4" s="960"/>
      <c r="AH4" s="960"/>
      <c r="AI4" s="960"/>
      <c r="AJ4" s="960"/>
      <c r="AK4" s="960"/>
      <c r="AM4" s="541"/>
      <c r="AN4" s="541"/>
      <c r="AO4" s="541"/>
      <c r="AP4" s="541"/>
    </row>
    <row r="5" spans="1:44" s="473" customFormat="1" ht="12" customHeight="1">
      <c r="A5" s="474"/>
      <c r="B5" s="630"/>
      <c r="C5" s="475"/>
      <c r="D5" s="476"/>
      <c r="E5" s="10"/>
      <c r="F5" s="477"/>
      <c r="G5" s="478"/>
      <c r="H5" s="478"/>
      <c r="I5" s="479"/>
      <c r="J5" s="10"/>
      <c r="K5" s="530"/>
      <c r="Q5" s="958" t="s">
        <v>786</v>
      </c>
      <c r="R5" s="958"/>
      <c r="AJ5" s="958" t="s">
        <v>786</v>
      </c>
      <c r="AK5" s="958"/>
      <c r="AM5" s="541"/>
      <c r="AN5" s="541"/>
      <c r="AO5" s="541"/>
      <c r="AP5" s="541"/>
    </row>
    <row r="6" spans="1:44" s="312" customFormat="1" ht="16.5" customHeight="1">
      <c r="A6" s="961" t="s">
        <v>143</v>
      </c>
      <c r="B6" s="962" t="s">
        <v>626</v>
      </c>
      <c r="C6" s="963" t="s">
        <v>144</v>
      </c>
      <c r="D6" s="963"/>
      <c r="E6" s="963"/>
      <c r="F6" s="963"/>
      <c r="G6" s="963"/>
      <c r="H6" s="963"/>
      <c r="I6" s="963"/>
      <c r="J6" s="963"/>
      <c r="K6" s="963"/>
      <c r="L6" s="963"/>
      <c r="M6" s="963"/>
      <c r="N6" s="963"/>
      <c r="O6" s="963"/>
      <c r="P6" s="963"/>
      <c r="Q6" s="963"/>
      <c r="R6" s="963"/>
      <c r="S6" s="963" t="s">
        <v>145</v>
      </c>
      <c r="T6" s="963"/>
      <c r="U6" s="963"/>
      <c r="V6" s="963"/>
      <c r="W6" s="963"/>
      <c r="X6" s="963"/>
      <c r="Y6" s="963"/>
      <c r="Z6" s="963"/>
      <c r="AA6" s="963"/>
      <c r="AB6" s="963"/>
      <c r="AC6" s="963"/>
      <c r="AD6" s="963"/>
      <c r="AE6" s="963"/>
      <c r="AF6" s="963"/>
      <c r="AG6" s="963"/>
      <c r="AH6" s="963"/>
      <c r="AI6" s="963"/>
      <c r="AJ6" s="963"/>
      <c r="AK6" s="962" t="s">
        <v>627</v>
      </c>
      <c r="AM6" s="531"/>
      <c r="AN6" s="531"/>
      <c r="AO6" s="531"/>
      <c r="AP6" s="531"/>
    </row>
    <row r="7" spans="1:44" s="312" customFormat="1" ht="101.25" customHeight="1">
      <c r="A7" s="961"/>
      <c r="B7" s="962"/>
      <c r="C7" s="640" t="s">
        <v>1056</v>
      </c>
      <c r="D7" s="318" t="s">
        <v>146</v>
      </c>
      <c r="E7" s="318" t="s">
        <v>147</v>
      </c>
      <c r="F7" s="318" t="s">
        <v>148</v>
      </c>
      <c r="G7" s="625" t="s">
        <v>149</v>
      </c>
      <c r="H7" s="532" t="s">
        <v>793</v>
      </c>
      <c r="I7" s="625" t="s">
        <v>150</v>
      </c>
      <c r="J7" s="318" t="s">
        <v>151</v>
      </c>
      <c r="K7" s="583" t="s">
        <v>847</v>
      </c>
      <c r="L7" s="318" t="s">
        <v>152</v>
      </c>
      <c r="M7" s="318" t="s">
        <v>153</v>
      </c>
      <c r="N7" s="318" t="s">
        <v>154</v>
      </c>
      <c r="O7" s="318" t="s">
        <v>155</v>
      </c>
      <c r="P7" s="318" t="s">
        <v>156</v>
      </c>
      <c r="Q7" s="318" t="s">
        <v>633</v>
      </c>
      <c r="R7" s="318" t="s">
        <v>101</v>
      </c>
      <c r="S7" s="318" t="s">
        <v>158</v>
      </c>
      <c r="T7" s="318" t="s">
        <v>159</v>
      </c>
      <c r="U7" s="318" t="s">
        <v>160</v>
      </c>
      <c r="V7" s="318" t="s">
        <v>161</v>
      </c>
      <c r="W7" s="318" t="s">
        <v>162</v>
      </c>
      <c r="X7" s="318" t="s">
        <v>163</v>
      </c>
      <c r="Y7" s="318" t="s">
        <v>164</v>
      </c>
      <c r="Z7" s="318" t="s">
        <v>165</v>
      </c>
      <c r="AA7" s="318" t="s">
        <v>166</v>
      </c>
      <c r="AB7" s="318" t="s">
        <v>167</v>
      </c>
      <c r="AC7" s="318" t="s">
        <v>366</v>
      </c>
      <c r="AD7" s="532" t="s">
        <v>152</v>
      </c>
      <c r="AE7" s="318" t="s">
        <v>153</v>
      </c>
      <c r="AF7" s="318" t="s">
        <v>154</v>
      </c>
      <c r="AG7" s="318" t="s">
        <v>155</v>
      </c>
      <c r="AH7" s="318" t="s">
        <v>156</v>
      </c>
      <c r="AI7" s="318" t="s">
        <v>157</v>
      </c>
      <c r="AJ7" s="318" t="s">
        <v>101</v>
      </c>
      <c r="AK7" s="964"/>
      <c r="AM7" s="531"/>
      <c r="AN7" s="531"/>
      <c r="AO7" s="531"/>
      <c r="AP7" s="531"/>
    </row>
    <row r="8" spans="1:44" ht="16.5" customHeight="1">
      <c r="A8" s="319" t="s">
        <v>168</v>
      </c>
      <c r="B8" s="534">
        <v>4392588633.1199999</v>
      </c>
      <c r="C8" s="534">
        <v>369954888</v>
      </c>
      <c r="D8" s="534">
        <v>16294006</v>
      </c>
      <c r="E8" s="534" t="s">
        <v>259</v>
      </c>
      <c r="F8" s="534" t="s">
        <v>259</v>
      </c>
      <c r="G8" s="534" t="s">
        <v>259</v>
      </c>
      <c r="H8" s="534" t="s">
        <v>259</v>
      </c>
      <c r="I8" s="534" t="s">
        <v>259</v>
      </c>
      <c r="J8" s="534" t="s">
        <v>259</v>
      </c>
      <c r="K8" s="534">
        <v>315995464</v>
      </c>
      <c r="L8" s="534" t="s">
        <v>259</v>
      </c>
      <c r="M8" s="534">
        <v>316732</v>
      </c>
      <c r="N8" s="534">
        <v>1222200</v>
      </c>
      <c r="O8" s="534" t="s">
        <v>259</v>
      </c>
      <c r="P8" s="534" t="s">
        <v>259</v>
      </c>
      <c r="Q8" s="534" t="s">
        <v>259</v>
      </c>
      <c r="R8" s="651">
        <f>SUM(C8:Q8)</f>
        <v>703783290</v>
      </c>
      <c r="S8" s="534">
        <v>164607290</v>
      </c>
      <c r="T8" s="534" t="s">
        <v>259</v>
      </c>
      <c r="U8" s="534" t="s">
        <v>259</v>
      </c>
      <c r="V8" s="534" t="s">
        <v>259</v>
      </c>
      <c r="W8" s="534">
        <v>11390454.779999999</v>
      </c>
      <c r="X8" s="534" t="s">
        <v>259</v>
      </c>
      <c r="Y8" s="534" t="s">
        <v>259</v>
      </c>
      <c r="Z8" s="534" t="s">
        <v>259</v>
      </c>
      <c r="AA8" s="534" t="s">
        <v>259</v>
      </c>
      <c r="AB8" s="534" t="s">
        <v>259</v>
      </c>
      <c r="AC8" s="534">
        <v>315995464</v>
      </c>
      <c r="AD8" s="534" t="s">
        <v>259</v>
      </c>
      <c r="AE8" s="534">
        <v>316732</v>
      </c>
      <c r="AF8" s="534">
        <v>611100</v>
      </c>
      <c r="AG8" s="534">
        <v>90718</v>
      </c>
      <c r="AH8" s="534" t="s">
        <v>259</v>
      </c>
      <c r="AI8" s="534" t="s">
        <v>259</v>
      </c>
      <c r="AJ8" s="534">
        <f>SUM(S8:AI8)</f>
        <v>493011758.77999997</v>
      </c>
      <c r="AK8" s="534">
        <f t="shared" ref="AK8:AK39" si="0">B8+R8-AJ8</f>
        <v>4603360164.3400002</v>
      </c>
    </row>
    <row r="9" spans="1:44" ht="16.5" customHeight="1">
      <c r="A9" s="320" t="s">
        <v>169</v>
      </c>
      <c r="B9" s="323">
        <v>181639217</v>
      </c>
      <c r="C9" s="323" t="s">
        <v>259</v>
      </c>
      <c r="D9" s="323" t="s">
        <v>259</v>
      </c>
      <c r="E9" s="323" t="s">
        <v>259</v>
      </c>
      <c r="F9" s="535" t="s">
        <v>259</v>
      </c>
      <c r="G9" s="323" t="s">
        <v>259</v>
      </c>
      <c r="H9" s="323" t="s">
        <v>259</v>
      </c>
      <c r="I9" s="323" t="s">
        <v>259</v>
      </c>
      <c r="J9" s="323" t="s">
        <v>259</v>
      </c>
      <c r="K9" s="323">
        <f>K10</f>
        <v>3059517</v>
      </c>
      <c r="L9" s="323" t="s">
        <v>259</v>
      </c>
      <c r="M9" s="323" t="s">
        <v>259</v>
      </c>
      <c r="N9" s="323" t="s">
        <v>259</v>
      </c>
      <c r="O9" s="323" t="s">
        <v>259</v>
      </c>
      <c r="P9" s="323" t="s">
        <v>259</v>
      </c>
      <c r="Q9" s="323" t="s">
        <v>259</v>
      </c>
      <c r="R9" s="652">
        <f>SUM(C9:Q9)</f>
        <v>3059517</v>
      </c>
      <c r="S9" s="323" t="s">
        <v>259</v>
      </c>
      <c r="T9" s="323" t="s">
        <v>259</v>
      </c>
      <c r="U9" s="323" t="s">
        <v>259</v>
      </c>
      <c r="V9" s="323" t="s">
        <v>259</v>
      </c>
      <c r="W9" s="323" t="s">
        <v>259</v>
      </c>
      <c r="X9" s="323" t="s">
        <v>259</v>
      </c>
      <c r="Y9" s="323" t="s">
        <v>259</v>
      </c>
      <c r="Z9" s="323" t="s">
        <v>259</v>
      </c>
      <c r="AA9" s="323" t="s">
        <v>259</v>
      </c>
      <c r="AB9" s="323" t="s">
        <v>259</v>
      </c>
      <c r="AC9" s="323" t="s">
        <v>259</v>
      </c>
      <c r="AD9" s="323" t="s">
        <v>259</v>
      </c>
      <c r="AE9" s="323" t="s">
        <v>259</v>
      </c>
      <c r="AF9" s="323" t="s">
        <v>259</v>
      </c>
      <c r="AG9" s="323" t="s">
        <v>259</v>
      </c>
      <c r="AH9" s="323" t="s">
        <v>259</v>
      </c>
      <c r="AI9" s="323" t="s">
        <v>259</v>
      </c>
      <c r="AJ9" s="323">
        <f t="shared" ref="AJ9:AJ65" si="1">SUM(S9:AI9)</f>
        <v>0</v>
      </c>
      <c r="AK9" s="323">
        <f t="shared" si="0"/>
        <v>184698734</v>
      </c>
    </row>
    <row r="10" spans="1:44" ht="16.5" customHeight="1">
      <c r="A10" s="320" t="s">
        <v>170</v>
      </c>
      <c r="B10" s="323">
        <v>109596696.81</v>
      </c>
      <c r="C10" s="323" t="s">
        <v>259</v>
      </c>
      <c r="D10" s="323" t="s">
        <v>259</v>
      </c>
      <c r="E10" s="323" t="s">
        <v>259</v>
      </c>
      <c r="F10" s="323" t="s">
        <v>259</v>
      </c>
      <c r="G10" s="323" t="s">
        <v>259</v>
      </c>
      <c r="H10" s="323" t="s">
        <v>259</v>
      </c>
      <c r="I10" s="323" t="s">
        <v>259</v>
      </c>
      <c r="J10" s="323" t="s">
        <v>259</v>
      </c>
      <c r="K10" s="323">
        <v>3059517</v>
      </c>
      <c r="L10" s="323" t="s">
        <v>259</v>
      </c>
      <c r="M10" s="323" t="s">
        <v>259</v>
      </c>
      <c r="N10" s="323" t="s">
        <v>259</v>
      </c>
      <c r="O10" s="323" t="s">
        <v>259</v>
      </c>
      <c r="P10" s="323" t="s">
        <v>259</v>
      </c>
      <c r="Q10" s="323" t="s">
        <v>259</v>
      </c>
      <c r="R10" s="652">
        <f t="shared" ref="R10:R66" si="2">SUM(C10:Q10)</f>
        <v>3059517</v>
      </c>
      <c r="S10" s="323" t="s">
        <v>259</v>
      </c>
      <c r="T10" s="323" t="s">
        <v>259</v>
      </c>
      <c r="U10" s="323" t="s">
        <v>259</v>
      </c>
      <c r="V10" s="323" t="s">
        <v>259</v>
      </c>
      <c r="W10" s="323" t="s">
        <v>259</v>
      </c>
      <c r="X10" s="323" t="s">
        <v>259</v>
      </c>
      <c r="Y10" s="323" t="s">
        <v>259</v>
      </c>
      <c r="Z10" s="323" t="s">
        <v>259</v>
      </c>
      <c r="AA10" s="323" t="s">
        <v>259</v>
      </c>
      <c r="AB10" s="323" t="s">
        <v>259</v>
      </c>
      <c r="AC10" s="323" t="s">
        <v>259</v>
      </c>
      <c r="AD10" s="323" t="s">
        <v>259</v>
      </c>
      <c r="AE10" s="323" t="s">
        <v>259</v>
      </c>
      <c r="AF10" s="323" t="s">
        <v>259</v>
      </c>
      <c r="AG10" s="323"/>
      <c r="AH10" s="323" t="s">
        <v>259</v>
      </c>
      <c r="AI10" s="323" t="s">
        <v>259</v>
      </c>
      <c r="AJ10" s="323">
        <f t="shared" si="1"/>
        <v>0</v>
      </c>
      <c r="AK10" s="323">
        <f t="shared" si="0"/>
        <v>112656213.81</v>
      </c>
      <c r="AM10" s="531">
        <v>109596696.81</v>
      </c>
      <c r="AN10" s="531">
        <f>AM10-AK10</f>
        <v>-3059517</v>
      </c>
    </row>
    <row r="11" spans="1:44" ht="16.5" customHeight="1">
      <c r="A11" s="320" t="s">
        <v>171</v>
      </c>
      <c r="B11" s="323">
        <v>72042520.189999998</v>
      </c>
      <c r="C11" s="323" t="s">
        <v>259</v>
      </c>
      <c r="D11" s="323" t="s">
        <v>259</v>
      </c>
      <c r="E11" s="323" t="s">
        <v>259</v>
      </c>
      <c r="F11" s="323" t="s">
        <v>259</v>
      </c>
      <c r="G11" s="323" t="s">
        <v>259</v>
      </c>
      <c r="H11" s="323" t="s">
        <v>259</v>
      </c>
      <c r="I11" s="323" t="s">
        <v>259</v>
      </c>
      <c r="J11" s="323" t="s">
        <v>259</v>
      </c>
      <c r="K11" s="323" t="s">
        <v>259</v>
      </c>
      <c r="L11" s="323" t="s">
        <v>259</v>
      </c>
      <c r="M11" s="323" t="s">
        <v>259</v>
      </c>
      <c r="N11" s="323" t="s">
        <v>259</v>
      </c>
      <c r="O11" s="323" t="s">
        <v>259</v>
      </c>
      <c r="P11" s="323" t="s">
        <v>259</v>
      </c>
      <c r="Q11" s="323" t="s">
        <v>259</v>
      </c>
      <c r="R11" s="652">
        <f t="shared" si="2"/>
        <v>0</v>
      </c>
      <c r="S11" s="323" t="s">
        <v>259</v>
      </c>
      <c r="T11" s="323" t="s">
        <v>259</v>
      </c>
      <c r="U11" s="323" t="s">
        <v>259</v>
      </c>
      <c r="V11" s="323" t="s">
        <v>259</v>
      </c>
      <c r="W11" s="323" t="s">
        <v>259</v>
      </c>
      <c r="X11" s="323" t="s">
        <v>259</v>
      </c>
      <c r="Y11" s="323" t="s">
        <v>259</v>
      </c>
      <c r="Z11" s="323" t="s">
        <v>259</v>
      </c>
      <c r="AA11" s="323" t="s">
        <v>259</v>
      </c>
      <c r="AB11" s="323" t="s">
        <v>259</v>
      </c>
      <c r="AC11" s="323" t="s">
        <v>259</v>
      </c>
      <c r="AD11" s="323" t="s">
        <v>259</v>
      </c>
      <c r="AE11" s="323" t="s">
        <v>259</v>
      </c>
      <c r="AF11" s="323" t="s">
        <v>259</v>
      </c>
      <c r="AG11" s="323" t="s">
        <v>259</v>
      </c>
      <c r="AH11" s="323" t="s">
        <v>259</v>
      </c>
      <c r="AI11" s="323" t="s">
        <v>259</v>
      </c>
      <c r="AJ11" s="323">
        <f t="shared" si="1"/>
        <v>0</v>
      </c>
      <c r="AK11" s="323">
        <f t="shared" si="0"/>
        <v>72042520.189999998</v>
      </c>
      <c r="AM11" s="531">
        <v>72042520.189999998</v>
      </c>
      <c r="AN11" s="531">
        <f t="shared" ref="AN11:AN66" si="3">AM11-AK11</f>
        <v>0</v>
      </c>
    </row>
    <row r="12" spans="1:44" s="561" customFormat="1" ht="16.5" customHeight="1">
      <c r="A12" s="559" t="s">
        <v>172</v>
      </c>
      <c r="B12" s="560">
        <v>60221250.219999999</v>
      </c>
      <c r="C12" s="323" t="s">
        <v>259</v>
      </c>
      <c r="D12" s="323" t="s">
        <v>259</v>
      </c>
      <c r="E12" s="560" t="s">
        <v>259</v>
      </c>
      <c r="F12" s="560" t="s">
        <v>259</v>
      </c>
      <c r="G12" s="560" t="s">
        <v>259</v>
      </c>
      <c r="H12" s="560" t="s">
        <v>259</v>
      </c>
      <c r="I12" s="560" t="s">
        <v>259</v>
      </c>
      <c r="J12" s="560" t="s">
        <v>259</v>
      </c>
      <c r="K12" s="560" t="s">
        <v>259</v>
      </c>
      <c r="L12" s="560" t="s">
        <v>259</v>
      </c>
      <c r="M12" s="560" t="s">
        <v>259</v>
      </c>
      <c r="N12" s="560" t="s">
        <v>259</v>
      </c>
      <c r="O12" s="560" t="s">
        <v>259</v>
      </c>
      <c r="P12" s="560" t="s">
        <v>259</v>
      </c>
      <c r="Q12" s="560" t="s">
        <v>259</v>
      </c>
      <c r="R12" s="653">
        <f t="shared" si="2"/>
        <v>0</v>
      </c>
      <c r="S12" s="560">
        <v>3328083</v>
      </c>
      <c r="T12" s="560" t="s">
        <v>259</v>
      </c>
      <c r="U12" s="560" t="s">
        <v>259</v>
      </c>
      <c r="V12" s="560" t="s">
        <v>259</v>
      </c>
      <c r="W12" s="560" t="s">
        <v>259</v>
      </c>
      <c r="X12" s="560" t="s">
        <v>259</v>
      </c>
      <c r="Y12" s="560" t="s">
        <v>259</v>
      </c>
      <c r="Z12" s="560" t="s">
        <v>259</v>
      </c>
      <c r="AA12" s="560" t="s">
        <v>259</v>
      </c>
      <c r="AB12" s="560" t="s">
        <v>259</v>
      </c>
      <c r="AC12" s="560" t="s">
        <v>259</v>
      </c>
      <c r="AD12" s="560" t="s">
        <v>259</v>
      </c>
      <c r="AE12" s="560" t="s">
        <v>259</v>
      </c>
      <c r="AF12" s="560" t="s">
        <v>259</v>
      </c>
      <c r="AG12" s="560" t="s">
        <v>259</v>
      </c>
      <c r="AH12" s="560" t="s">
        <v>259</v>
      </c>
      <c r="AI12" s="560" t="s">
        <v>259</v>
      </c>
      <c r="AJ12" s="560">
        <f t="shared" si="1"/>
        <v>3328083</v>
      </c>
      <c r="AK12" s="560">
        <f t="shared" si="0"/>
        <v>56893167.219999999</v>
      </c>
      <c r="AM12" s="562">
        <v>47701372.219999991</v>
      </c>
      <c r="AN12" s="562">
        <f t="shared" si="3"/>
        <v>-9191795.0000000075</v>
      </c>
      <c r="AO12" s="562"/>
      <c r="AP12" s="562"/>
      <c r="AR12" s="313"/>
    </row>
    <row r="13" spans="1:44" s="561" customFormat="1" ht="16.5" customHeight="1">
      <c r="A13" s="559" t="s">
        <v>173</v>
      </c>
      <c r="B13" s="560">
        <v>150464344.73000002</v>
      </c>
      <c r="C13" s="323" t="s">
        <v>259</v>
      </c>
      <c r="D13" s="323" t="s">
        <v>259</v>
      </c>
      <c r="E13" s="560" t="s">
        <v>259</v>
      </c>
      <c r="F13" s="560" t="s">
        <v>259</v>
      </c>
      <c r="G13" s="560" t="s">
        <v>259</v>
      </c>
      <c r="H13" s="560" t="s">
        <v>259</v>
      </c>
      <c r="I13" s="560" t="s">
        <v>259</v>
      </c>
      <c r="J13" s="560" t="s">
        <v>259</v>
      </c>
      <c r="K13" s="560" t="s">
        <v>259</v>
      </c>
      <c r="L13" s="560" t="s">
        <v>259</v>
      </c>
      <c r="M13" s="560" t="s">
        <v>259</v>
      </c>
      <c r="N13" s="560" t="s">
        <v>259</v>
      </c>
      <c r="O13" s="560" t="s">
        <v>259</v>
      </c>
      <c r="P13" s="560" t="s">
        <v>259</v>
      </c>
      <c r="Q13" s="560" t="s">
        <v>259</v>
      </c>
      <c r="R13" s="653">
        <f t="shared" si="2"/>
        <v>0</v>
      </c>
      <c r="S13" s="560" t="s">
        <v>259</v>
      </c>
      <c r="T13" s="560" t="s">
        <v>259</v>
      </c>
      <c r="U13" s="560" t="s">
        <v>259</v>
      </c>
      <c r="V13" s="560" t="s">
        <v>259</v>
      </c>
      <c r="W13" s="560" t="s">
        <v>259</v>
      </c>
      <c r="X13" s="560" t="s">
        <v>259</v>
      </c>
      <c r="Y13" s="560" t="s">
        <v>259</v>
      </c>
      <c r="Z13" s="560" t="s">
        <v>259</v>
      </c>
      <c r="AA13" s="560" t="s">
        <v>259</v>
      </c>
      <c r="AB13" s="560" t="s">
        <v>259</v>
      </c>
      <c r="AC13" s="560" t="s">
        <v>259</v>
      </c>
      <c r="AD13" s="560" t="s">
        <v>259</v>
      </c>
      <c r="AE13" s="560" t="s">
        <v>259</v>
      </c>
      <c r="AF13" s="560" t="s">
        <v>259</v>
      </c>
      <c r="AG13" s="560" t="s">
        <v>259</v>
      </c>
      <c r="AH13" s="560" t="s">
        <v>259</v>
      </c>
      <c r="AI13" s="560" t="s">
        <v>259</v>
      </c>
      <c r="AJ13" s="560">
        <f t="shared" si="1"/>
        <v>0</v>
      </c>
      <c r="AK13" s="560">
        <f t="shared" si="0"/>
        <v>150464344.73000002</v>
      </c>
      <c r="AM13" s="562">
        <v>135291739.73000002</v>
      </c>
      <c r="AN13" s="562">
        <f t="shared" si="3"/>
        <v>-15172605</v>
      </c>
      <c r="AO13" s="562"/>
      <c r="AP13" s="562"/>
      <c r="AQ13" s="313"/>
      <c r="AR13" s="313"/>
    </row>
    <row r="14" spans="1:44" s="561" customFormat="1" ht="16.5" customHeight="1">
      <c r="A14" s="559" t="s">
        <v>174</v>
      </c>
      <c r="B14" s="560">
        <v>-88734071.310000002</v>
      </c>
      <c r="C14" s="323" t="s">
        <v>259</v>
      </c>
      <c r="D14" s="323" t="s">
        <v>259</v>
      </c>
      <c r="E14" s="560" t="s">
        <v>259</v>
      </c>
      <c r="F14" s="560" t="s">
        <v>259</v>
      </c>
      <c r="G14" s="560" t="s">
        <v>259</v>
      </c>
      <c r="H14" s="560" t="s">
        <v>259</v>
      </c>
      <c r="I14" s="560" t="s">
        <v>259</v>
      </c>
      <c r="J14" s="560" t="s">
        <v>259</v>
      </c>
      <c r="K14" s="560" t="s">
        <v>259</v>
      </c>
      <c r="L14" s="560" t="s">
        <v>259</v>
      </c>
      <c r="M14" s="560" t="s">
        <v>259</v>
      </c>
      <c r="N14" s="560" t="s">
        <v>259</v>
      </c>
      <c r="O14" s="560" t="s">
        <v>259</v>
      </c>
      <c r="P14" s="560" t="s">
        <v>259</v>
      </c>
      <c r="Q14" s="560" t="s">
        <v>259</v>
      </c>
      <c r="R14" s="653">
        <f t="shared" si="2"/>
        <v>0</v>
      </c>
      <c r="S14" s="560">
        <v>3328083</v>
      </c>
      <c r="T14" s="560" t="s">
        <v>259</v>
      </c>
      <c r="U14" s="560" t="s">
        <v>259</v>
      </c>
      <c r="V14" s="560" t="s">
        <v>259</v>
      </c>
      <c r="W14" s="560" t="s">
        <v>259</v>
      </c>
      <c r="X14" s="560" t="s">
        <v>259</v>
      </c>
      <c r="Y14" s="560" t="s">
        <v>259</v>
      </c>
      <c r="Z14" s="560" t="s">
        <v>259</v>
      </c>
      <c r="AA14" s="560" t="s">
        <v>259</v>
      </c>
      <c r="AB14" s="560" t="s">
        <v>259</v>
      </c>
      <c r="AC14" s="560" t="s">
        <v>259</v>
      </c>
      <c r="AD14" s="560" t="s">
        <v>259</v>
      </c>
      <c r="AE14" s="560" t="s">
        <v>259</v>
      </c>
      <c r="AF14" s="560" t="s">
        <v>259</v>
      </c>
      <c r="AG14" s="560" t="s">
        <v>259</v>
      </c>
      <c r="AH14" s="560" t="s">
        <v>259</v>
      </c>
      <c r="AI14" s="560" t="s">
        <v>259</v>
      </c>
      <c r="AJ14" s="560">
        <f t="shared" si="1"/>
        <v>3328083</v>
      </c>
      <c r="AK14" s="560">
        <f t="shared" si="0"/>
        <v>-92062154.310000002</v>
      </c>
      <c r="AM14" s="562">
        <v>-86081344.310000002</v>
      </c>
      <c r="AN14" s="562">
        <f t="shared" si="3"/>
        <v>5980810</v>
      </c>
      <c r="AO14" s="562"/>
      <c r="AP14" s="562"/>
      <c r="AR14" s="313"/>
    </row>
    <row r="15" spans="1:44" s="561" customFormat="1" ht="16.5" customHeight="1">
      <c r="A15" s="559" t="s">
        <v>628</v>
      </c>
      <c r="B15" s="560">
        <v>-1509023.2</v>
      </c>
      <c r="C15" s="323" t="s">
        <v>259</v>
      </c>
      <c r="D15" s="323" t="s">
        <v>259</v>
      </c>
      <c r="E15" s="560" t="s">
        <v>259</v>
      </c>
      <c r="F15" s="560" t="s">
        <v>259</v>
      </c>
      <c r="G15" s="560" t="s">
        <v>259</v>
      </c>
      <c r="H15" s="560" t="s">
        <v>259</v>
      </c>
      <c r="I15" s="560" t="s">
        <v>259</v>
      </c>
      <c r="J15" s="560" t="s">
        <v>259</v>
      </c>
      <c r="K15" s="560" t="s">
        <v>259</v>
      </c>
      <c r="L15" s="560" t="s">
        <v>259</v>
      </c>
      <c r="M15" s="560" t="s">
        <v>259</v>
      </c>
      <c r="N15" s="560" t="s">
        <v>259</v>
      </c>
      <c r="O15" s="560" t="s">
        <v>259</v>
      </c>
      <c r="P15" s="560" t="s">
        <v>259</v>
      </c>
      <c r="Q15" s="560" t="s">
        <v>259</v>
      </c>
      <c r="R15" s="653">
        <f t="shared" si="2"/>
        <v>0</v>
      </c>
      <c r="S15" s="560" t="s">
        <v>259</v>
      </c>
      <c r="T15" s="560" t="s">
        <v>259</v>
      </c>
      <c r="U15" s="560" t="s">
        <v>259</v>
      </c>
      <c r="V15" s="560" t="s">
        <v>259</v>
      </c>
      <c r="W15" s="560" t="s">
        <v>259</v>
      </c>
      <c r="X15" s="560" t="s">
        <v>259</v>
      </c>
      <c r="Y15" s="560" t="s">
        <v>259</v>
      </c>
      <c r="Z15" s="560" t="s">
        <v>259</v>
      </c>
      <c r="AA15" s="560" t="s">
        <v>259</v>
      </c>
      <c r="AB15" s="560" t="s">
        <v>259</v>
      </c>
      <c r="AC15" s="560" t="s">
        <v>259</v>
      </c>
      <c r="AD15" s="560" t="s">
        <v>259</v>
      </c>
      <c r="AE15" s="560" t="s">
        <v>259</v>
      </c>
      <c r="AF15" s="560" t="s">
        <v>259</v>
      </c>
      <c r="AG15" s="560" t="s">
        <v>259</v>
      </c>
      <c r="AH15" s="560" t="s">
        <v>259</v>
      </c>
      <c r="AI15" s="560" t="s">
        <v>259</v>
      </c>
      <c r="AJ15" s="560">
        <f t="shared" si="1"/>
        <v>0</v>
      </c>
      <c r="AK15" s="560">
        <f t="shared" si="0"/>
        <v>-1509023.2</v>
      </c>
      <c r="AM15" s="562">
        <v>-1509023.2</v>
      </c>
      <c r="AN15" s="562">
        <f t="shared" si="3"/>
        <v>0</v>
      </c>
      <c r="AO15" s="562"/>
      <c r="AP15" s="562"/>
      <c r="AR15" s="313"/>
    </row>
    <row r="16" spans="1:44" s="561" customFormat="1" ht="16.5" customHeight="1">
      <c r="A16" s="559" t="s">
        <v>175</v>
      </c>
      <c r="B16" s="560">
        <v>209948524.53999999</v>
      </c>
      <c r="C16" s="323" t="s">
        <v>259</v>
      </c>
      <c r="D16" s="323" t="s">
        <v>259</v>
      </c>
      <c r="E16" s="560" t="s">
        <v>259</v>
      </c>
      <c r="F16" s="560" t="s">
        <v>259</v>
      </c>
      <c r="G16" s="560" t="s">
        <v>259</v>
      </c>
      <c r="H16" s="560" t="s">
        <v>259</v>
      </c>
      <c r="I16" s="560" t="s">
        <v>259</v>
      </c>
      <c r="J16" s="560" t="s">
        <v>259</v>
      </c>
      <c r="K16" s="560">
        <v>1772739</v>
      </c>
      <c r="L16" s="560" t="s">
        <v>259</v>
      </c>
      <c r="M16" s="560" t="s">
        <v>259</v>
      </c>
      <c r="N16" s="560" t="s">
        <v>259</v>
      </c>
      <c r="O16" s="560" t="s">
        <v>259</v>
      </c>
      <c r="P16" s="560" t="s">
        <v>259</v>
      </c>
      <c r="Q16" s="560" t="s">
        <v>259</v>
      </c>
      <c r="R16" s="653">
        <f t="shared" si="2"/>
        <v>1772739</v>
      </c>
      <c r="S16" s="560">
        <v>6120923</v>
      </c>
      <c r="T16" s="560" t="s">
        <v>259</v>
      </c>
      <c r="U16" s="560" t="s">
        <v>259</v>
      </c>
      <c r="V16" s="560" t="s">
        <v>259</v>
      </c>
      <c r="W16" s="560">
        <v>51667.44</v>
      </c>
      <c r="X16" s="560" t="s">
        <v>259</v>
      </c>
      <c r="Y16" s="560" t="s">
        <v>259</v>
      </c>
      <c r="Z16" s="560" t="s">
        <v>259</v>
      </c>
      <c r="AA16" s="560" t="s">
        <v>259</v>
      </c>
      <c r="AB16" s="560" t="s">
        <v>259</v>
      </c>
      <c r="AC16" s="560" t="s">
        <v>259</v>
      </c>
      <c r="AD16" s="560" t="s">
        <v>259</v>
      </c>
      <c r="AE16" s="560" t="s">
        <v>259</v>
      </c>
      <c r="AF16" s="560" t="s">
        <v>259</v>
      </c>
      <c r="AG16" s="560" t="s">
        <v>259</v>
      </c>
      <c r="AH16" s="560" t="s">
        <v>259</v>
      </c>
      <c r="AI16" s="560" t="s">
        <v>259</v>
      </c>
      <c r="AJ16" s="560">
        <f t="shared" si="1"/>
        <v>6172590.4400000004</v>
      </c>
      <c r="AK16" s="560">
        <f t="shared" si="0"/>
        <v>205548673.09999999</v>
      </c>
      <c r="AM16" s="562">
        <v>168277332.53999999</v>
      </c>
      <c r="AN16" s="562">
        <f t="shared" si="3"/>
        <v>-37271340.560000002</v>
      </c>
      <c r="AO16" s="562"/>
      <c r="AP16" s="562"/>
      <c r="AR16" s="313"/>
    </row>
    <row r="17" spans="1:44" s="561" customFormat="1" ht="16.5" customHeight="1">
      <c r="A17" s="559" t="s">
        <v>176</v>
      </c>
      <c r="B17" s="560">
        <v>274944913.93000001</v>
      </c>
      <c r="C17" s="323" t="s">
        <v>259</v>
      </c>
      <c r="D17" s="323" t="s">
        <v>259</v>
      </c>
      <c r="E17" s="560" t="s">
        <v>259</v>
      </c>
      <c r="F17" s="560" t="s">
        <v>259</v>
      </c>
      <c r="G17" s="560" t="s">
        <v>259</v>
      </c>
      <c r="H17" s="560" t="s">
        <v>259</v>
      </c>
      <c r="I17" s="560" t="s">
        <v>259</v>
      </c>
      <c r="J17" s="560" t="s">
        <v>259</v>
      </c>
      <c r="K17" s="560">
        <v>1772739</v>
      </c>
      <c r="L17" s="560" t="s">
        <v>259</v>
      </c>
      <c r="M17" s="560" t="s">
        <v>259</v>
      </c>
      <c r="N17" s="560" t="s">
        <v>259</v>
      </c>
      <c r="O17" s="560" t="s">
        <v>259</v>
      </c>
      <c r="P17" s="560" t="s">
        <v>259</v>
      </c>
      <c r="Q17" s="560" t="s">
        <v>259</v>
      </c>
      <c r="R17" s="653">
        <f t="shared" si="2"/>
        <v>1772739</v>
      </c>
      <c r="S17" s="560" t="s">
        <v>259</v>
      </c>
      <c r="T17" s="560" t="s">
        <v>259</v>
      </c>
      <c r="U17" s="560" t="s">
        <v>259</v>
      </c>
      <c r="V17" s="560" t="s">
        <v>259</v>
      </c>
      <c r="W17" s="560">
        <v>432152.5</v>
      </c>
      <c r="X17" s="560" t="s">
        <v>259</v>
      </c>
      <c r="Y17" s="560" t="s">
        <v>259</v>
      </c>
      <c r="Z17" s="560" t="s">
        <v>259</v>
      </c>
      <c r="AA17" s="560" t="s">
        <v>259</v>
      </c>
      <c r="AB17" s="560" t="s">
        <v>259</v>
      </c>
      <c r="AC17" s="560" t="s">
        <v>259</v>
      </c>
      <c r="AD17" s="560" t="s">
        <v>259</v>
      </c>
      <c r="AE17" s="560" t="s">
        <v>259</v>
      </c>
      <c r="AF17" s="560" t="s">
        <v>259</v>
      </c>
      <c r="AG17" s="560" t="s">
        <v>259</v>
      </c>
      <c r="AH17" s="560" t="s">
        <v>259</v>
      </c>
      <c r="AI17" s="560" t="s">
        <v>259</v>
      </c>
      <c r="AJ17" s="560">
        <f t="shared" si="1"/>
        <v>432152.5</v>
      </c>
      <c r="AK17" s="560">
        <f t="shared" si="0"/>
        <v>276285500.43000001</v>
      </c>
      <c r="AM17" s="562">
        <v>228531511.93000001</v>
      </c>
      <c r="AN17" s="562">
        <f t="shared" si="3"/>
        <v>-47753988.5</v>
      </c>
      <c r="AO17" s="562"/>
      <c r="AP17" s="562"/>
      <c r="AR17" s="313"/>
    </row>
    <row r="18" spans="1:44" s="561" customFormat="1" ht="16.5" customHeight="1">
      <c r="A18" s="559" t="s">
        <v>177</v>
      </c>
      <c r="B18" s="560">
        <v>1387580.25</v>
      </c>
      <c r="C18" s="323" t="s">
        <v>259</v>
      </c>
      <c r="D18" s="323" t="s">
        <v>259</v>
      </c>
      <c r="E18" s="560" t="s">
        <v>259</v>
      </c>
      <c r="F18" s="560" t="s">
        <v>259</v>
      </c>
      <c r="G18" s="560" t="s">
        <v>259</v>
      </c>
      <c r="H18" s="560" t="s">
        <v>259</v>
      </c>
      <c r="I18" s="560" t="s">
        <v>259</v>
      </c>
      <c r="J18" s="560" t="s">
        <v>259</v>
      </c>
      <c r="K18" s="560" t="s">
        <v>259</v>
      </c>
      <c r="L18" s="560" t="s">
        <v>259</v>
      </c>
      <c r="M18" s="560" t="s">
        <v>259</v>
      </c>
      <c r="N18" s="560" t="s">
        <v>259</v>
      </c>
      <c r="O18" s="560" t="s">
        <v>259</v>
      </c>
      <c r="P18" s="560" t="s">
        <v>259</v>
      </c>
      <c r="Q18" s="560" t="s">
        <v>259</v>
      </c>
      <c r="R18" s="653">
        <f t="shared" si="2"/>
        <v>0</v>
      </c>
      <c r="S18" s="560" t="s">
        <v>259</v>
      </c>
      <c r="T18" s="560" t="s">
        <v>259</v>
      </c>
      <c r="U18" s="560" t="s">
        <v>259</v>
      </c>
      <c r="V18" s="560" t="s">
        <v>259</v>
      </c>
      <c r="W18" s="560">
        <v>7370.92</v>
      </c>
      <c r="X18" s="560" t="s">
        <v>259</v>
      </c>
      <c r="Y18" s="560" t="s">
        <v>259</v>
      </c>
      <c r="Z18" s="560" t="s">
        <v>259</v>
      </c>
      <c r="AA18" s="560" t="s">
        <v>259</v>
      </c>
      <c r="AB18" s="560" t="s">
        <v>259</v>
      </c>
      <c r="AC18" s="560" t="s">
        <v>259</v>
      </c>
      <c r="AD18" s="560" t="s">
        <v>259</v>
      </c>
      <c r="AE18" s="560" t="s">
        <v>259</v>
      </c>
      <c r="AF18" s="560" t="s">
        <v>259</v>
      </c>
      <c r="AG18" s="560" t="s">
        <v>259</v>
      </c>
      <c r="AH18" s="560" t="s">
        <v>259</v>
      </c>
      <c r="AI18" s="560" t="s">
        <v>259</v>
      </c>
      <c r="AJ18" s="560">
        <f t="shared" si="1"/>
        <v>7370.92</v>
      </c>
      <c r="AK18" s="560">
        <f t="shared" si="0"/>
        <v>1380209.33</v>
      </c>
      <c r="AM18" s="562">
        <v>1387580.25</v>
      </c>
      <c r="AN18" s="562">
        <f t="shared" si="3"/>
        <v>7370.9199999999255</v>
      </c>
      <c r="AO18" s="562"/>
      <c r="AP18" s="562"/>
      <c r="AQ18" s="313"/>
      <c r="AR18" s="313"/>
    </row>
    <row r="19" spans="1:44" s="561" customFormat="1" ht="16.5" customHeight="1">
      <c r="A19" s="559" t="s">
        <v>178</v>
      </c>
      <c r="B19" s="560">
        <v>-65781252.530000001</v>
      </c>
      <c r="C19" s="323" t="s">
        <v>259</v>
      </c>
      <c r="D19" s="323" t="s">
        <v>259</v>
      </c>
      <c r="E19" s="560" t="s">
        <v>259</v>
      </c>
      <c r="F19" s="560" t="s">
        <v>259</v>
      </c>
      <c r="G19" s="560" t="s">
        <v>259</v>
      </c>
      <c r="H19" s="560" t="s">
        <v>259</v>
      </c>
      <c r="I19" s="560" t="s">
        <v>259</v>
      </c>
      <c r="J19" s="560" t="s">
        <v>259</v>
      </c>
      <c r="K19" s="560" t="s">
        <v>259</v>
      </c>
      <c r="L19" s="560" t="s">
        <v>259</v>
      </c>
      <c r="M19" s="560" t="s">
        <v>259</v>
      </c>
      <c r="N19" s="560" t="s">
        <v>259</v>
      </c>
      <c r="O19" s="560" t="s">
        <v>259</v>
      </c>
      <c r="P19" s="560" t="s">
        <v>259</v>
      </c>
      <c r="Q19" s="560" t="s">
        <v>259</v>
      </c>
      <c r="R19" s="653">
        <f t="shared" si="2"/>
        <v>0</v>
      </c>
      <c r="S19" s="560">
        <v>6120923</v>
      </c>
      <c r="T19" s="560" t="s">
        <v>259</v>
      </c>
      <c r="U19" s="560" t="s">
        <v>259</v>
      </c>
      <c r="V19" s="560" t="s">
        <v>259</v>
      </c>
      <c r="W19" s="560">
        <v>-387855.98</v>
      </c>
      <c r="X19" s="560" t="s">
        <v>259</v>
      </c>
      <c r="Y19" s="560" t="s">
        <v>259</v>
      </c>
      <c r="Z19" s="560" t="s">
        <v>259</v>
      </c>
      <c r="AA19" s="560" t="s">
        <v>259</v>
      </c>
      <c r="AB19" s="560" t="s">
        <v>259</v>
      </c>
      <c r="AC19" s="560" t="s">
        <v>259</v>
      </c>
      <c r="AD19" s="560" t="s">
        <v>259</v>
      </c>
      <c r="AE19" s="560" t="s">
        <v>259</v>
      </c>
      <c r="AF19" s="560" t="s">
        <v>259</v>
      </c>
      <c r="AG19" s="560" t="s">
        <v>259</v>
      </c>
      <c r="AH19" s="560" t="s">
        <v>259</v>
      </c>
      <c r="AI19" s="560" t="s">
        <v>259</v>
      </c>
      <c r="AJ19" s="560">
        <f t="shared" si="1"/>
        <v>5733067.0199999996</v>
      </c>
      <c r="AK19" s="560">
        <f t="shared" si="0"/>
        <v>-71514319.549999997</v>
      </c>
      <c r="AM19" s="562">
        <v>-61039042.530000001</v>
      </c>
      <c r="AN19" s="562">
        <f t="shared" si="3"/>
        <v>10475277.019999996</v>
      </c>
      <c r="AO19" s="562"/>
      <c r="AP19" s="562"/>
      <c r="AR19" s="313"/>
    </row>
    <row r="20" spans="1:44" s="561" customFormat="1" ht="16.5" customHeight="1">
      <c r="A20" s="559" t="s">
        <v>629</v>
      </c>
      <c r="B20" s="560">
        <v>-602717.11</v>
      </c>
      <c r="C20" s="323" t="s">
        <v>259</v>
      </c>
      <c r="D20" s="323" t="s">
        <v>259</v>
      </c>
      <c r="E20" s="560" t="s">
        <v>259</v>
      </c>
      <c r="F20" s="560" t="s">
        <v>259</v>
      </c>
      <c r="G20" s="560" t="s">
        <v>259</v>
      </c>
      <c r="H20" s="560" t="s">
        <v>259</v>
      </c>
      <c r="I20" s="560" t="s">
        <v>259</v>
      </c>
      <c r="J20" s="560" t="s">
        <v>259</v>
      </c>
      <c r="K20" s="560" t="s">
        <v>259</v>
      </c>
      <c r="L20" s="560" t="s">
        <v>259</v>
      </c>
      <c r="M20" s="560" t="s">
        <v>259</v>
      </c>
      <c r="N20" s="560" t="s">
        <v>259</v>
      </c>
      <c r="O20" s="560" t="s">
        <v>259</v>
      </c>
      <c r="P20" s="560" t="s">
        <v>259</v>
      </c>
      <c r="Q20" s="560" t="s">
        <v>259</v>
      </c>
      <c r="R20" s="653">
        <f t="shared" si="2"/>
        <v>0</v>
      </c>
      <c r="S20" s="560" t="s">
        <v>259</v>
      </c>
      <c r="T20" s="560" t="s">
        <v>259</v>
      </c>
      <c r="U20" s="560" t="s">
        <v>259</v>
      </c>
      <c r="V20" s="560" t="s">
        <v>259</v>
      </c>
      <c r="W20" s="560" t="s">
        <v>259</v>
      </c>
      <c r="X20" s="560" t="s">
        <v>259</v>
      </c>
      <c r="Y20" s="560" t="s">
        <v>259</v>
      </c>
      <c r="Z20" s="560" t="s">
        <v>259</v>
      </c>
      <c r="AA20" s="560" t="s">
        <v>259</v>
      </c>
      <c r="AB20" s="560" t="s">
        <v>259</v>
      </c>
      <c r="AC20" s="560" t="s">
        <v>259</v>
      </c>
      <c r="AD20" s="560" t="s">
        <v>259</v>
      </c>
      <c r="AE20" s="560" t="s">
        <v>259</v>
      </c>
      <c r="AF20" s="560" t="s">
        <v>259</v>
      </c>
      <c r="AG20" s="560" t="s">
        <v>259</v>
      </c>
      <c r="AH20" s="560" t="s">
        <v>259</v>
      </c>
      <c r="AI20" s="560" t="s">
        <v>259</v>
      </c>
      <c r="AJ20" s="560">
        <f t="shared" si="1"/>
        <v>0</v>
      </c>
      <c r="AK20" s="560">
        <f t="shared" si="0"/>
        <v>-602717.11</v>
      </c>
      <c r="AM20" s="562">
        <v>-602717.11</v>
      </c>
      <c r="AN20" s="562">
        <f t="shared" si="3"/>
        <v>0</v>
      </c>
      <c r="AO20" s="562"/>
      <c r="AP20" s="562"/>
      <c r="AR20" s="313"/>
    </row>
    <row r="21" spans="1:44" s="561" customFormat="1" ht="16.5" customHeight="1">
      <c r="A21" s="559" t="s">
        <v>179</v>
      </c>
      <c r="B21" s="560">
        <v>3662180978.3600001</v>
      </c>
      <c r="C21" s="560" t="s">
        <v>259</v>
      </c>
      <c r="D21" s="560">
        <v>16294006</v>
      </c>
      <c r="E21" s="560" t="s">
        <v>259</v>
      </c>
      <c r="F21" s="560" t="s">
        <v>259</v>
      </c>
      <c r="G21" s="560" t="s">
        <v>259</v>
      </c>
      <c r="H21" s="560" t="s">
        <v>259</v>
      </c>
      <c r="I21" s="560" t="s">
        <v>259</v>
      </c>
      <c r="J21" s="560" t="s">
        <v>259</v>
      </c>
      <c r="K21" s="560">
        <v>309562303</v>
      </c>
      <c r="L21" s="560" t="s">
        <v>259</v>
      </c>
      <c r="M21" s="560">
        <f>M22</f>
        <v>49238</v>
      </c>
      <c r="N21" s="560" t="s">
        <v>259</v>
      </c>
      <c r="O21" s="560" t="s">
        <v>259</v>
      </c>
      <c r="P21" s="560" t="s">
        <v>259</v>
      </c>
      <c r="Q21" s="560" t="s">
        <v>259</v>
      </c>
      <c r="R21" s="653">
        <f>SUM(C21:Q21)</f>
        <v>325905547</v>
      </c>
      <c r="S21" s="560">
        <v>150597234</v>
      </c>
      <c r="T21" s="560" t="s">
        <v>259</v>
      </c>
      <c r="U21" s="560" t="s">
        <v>259</v>
      </c>
      <c r="V21" s="560" t="s">
        <v>259</v>
      </c>
      <c r="W21" s="560">
        <v>11283862.34</v>
      </c>
      <c r="X21" s="560" t="s">
        <v>259</v>
      </c>
      <c r="Y21" s="560" t="s">
        <v>259</v>
      </c>
      <c r="Z21" s="560" t="s">
        <v>259</v>
      </c>
      <c r="AA21" s="560" t="s">
        <v>259</v>
      </c>
      <c r="AB21" s="560" t="s">
        <v>259</v>
      </c>
      <c r="AC21" s="560" t="s">
        <v>259</v>
      </c>
      <c r="AD21" s="560" t="s">
        <v>259</v>
      </c>
      <c r="AE21" s="560">
        <v>267494</v>
      </c>
      <c r="AF21" s="560" t="s">
        <v>259</v>
      </c>
      <c r="AG21" s="560">
        <v>90718</v>
      </c>
      <c r="AH21" s="560" t="s">
        <v>259</v>
      </c>
      <c r="AI21" s="560" t="s">
        <v>259</v>
      </c>
      <c r="AJ21" s="560">
        <f>SUM(S21:AI21)</f>
        <v>162239308.34</v>
      </c>
      <c r="AK21" s="560">
        <f t="shared" si="0"/>
        <v>3825847217.02</v>
      </c>
      <c r="AM21" s="562">
        <v>3343350959.96</v>
      </c>
      <c r="AN21" s="562">
        <f t="shared" si="3"/>
        <v>-482496257.05999994</v>
      </c>
      <c r="AP21" s="562"/>
      <c r="AR21" s="313"/>
    </row>
    <row r="22" spans="1:44" s="561" customFormat="1" ht="16.5" customHeight="1">
      <c r="A22" s="559" t="s">
        <v>180</v>
      </c>
      <c r="B22" s="560">
        <v>5548165282.7700005</v>
      </c>
      <c r="C22" s="323" t="s">
        <v>259</v>
      </c>
      <c r="D22" s="560">
        <v>16294006</v>
      </c>
      <c r="E22" s="560" t="s">
        <v>259</v>
      </c>
      <c r="F22" s="560" t="s">
        <v>259</v>
      </c>
      <c r="G22" s="560" t="s">
        <v>259</v>
      </c>
      <c r="H22" s="560" t="s">
        <v>259</v>
      </c>
      <c r="I22" s="560" t="s">
        <v>259</v>
      </c>
      <c r="J22" s="560" t="s">
        <v>259</v>
      </c>
      <c r="K22" s="560">
        <v>309562303</v>
      </c>
      <c r="L22" s="560" t="s">
        <v>259</v>
      </c>
      <c r="M22" s="560">
        <v>49238</v>
      </c>
      <c r="N22" s="560" t="s">
        <v>259</v>
      </c>
      <c r="O22" s="560" t="s">
        <v>259</v>
      </c>
      <c r="P22" s="560" t="s">
        <v>259</v>
      </c>
      <c r="Q22" s="560" t="s">
        <v>259</v>
      </c>
      <c r="R22" s="653">
        <f t="shared" si="2"/>
        <v>325905547</v>
      </c>
      <c r="S22" s="560" t="s">
        <v>259</v>
      </c>
      <c r="T22" s="560" t="s">
        <v>259</v>
      </c>
      <c r="U22" s="560" t="s">
        <v>259</v>
      </c>
      <c r="V22" s="560" t="s">
        <v>259</v>
      </c>
      <c r="W22" s="560">
        <v>66661380.509999998</v>
      </c>
      <c r="X22" s="560" t="s">
        <v>259</v>
      </c>
      <c r="Y22" s="560" t="s">
        <v>259</v>
      </c>
      <c r="Z22" s="560" t="s">
        <v>259</v>
      </c>
      <c r="AA22" s="560" t="s">
        <v>259</v>
      </c>
      <c r="AB22" s="560" t="s">
        <v>259</v>
      </c>
      <c r="AC22" s="560" t="s">
        <v>259</v>
      </c>
      <c r="AD22" s="560" t="s">
        <v>259</v>
      </c>
      <c r="AE22" s="560">
        <v>267494</v>
      </c>
      <c r="AF22" s="560" t="s">
        <v>259</v>
      </c>
      <c r="AG22" s="560">
        <v>95836</v>
      </c>
      <c r="AH22" s="560" t="s">
        <v>259</v>
      </c>
      <c r="AI22" s="560" t="s">
        <v>259</v>
      </c>
      <c r="AJ22" s="560">
        <f t="shared" si="1"/>
        <v>67024710.509999998</v>
      </c>
      <c r="AK22" s="560">
        <f t="shared" si="0"/>
        <v>5807046119.2600002</v>
      </c>
      <c r="AM22" s="562">
        <v>5131430491.2800007</v>
      </c>
      <c r="AN22" s="562">
        <f t="shared" si="3"/>
        <v>-675615627.97999954</v>
      </c>
      <c r="AO22" s="562"/>
      <c r="AP22" s="562"/>
      <c r="AR22" s="313"/>
    </row>
    <row r="23" spans="1:44" s="561" customFormat="1" ht="16.5" customHeight="1">
      <c r="A23" s="559" t="s">
        <v>181</v>
      </c>
      <c r="B23" s="560">
        <v>13983069.890000001</v>
      </c>
      <c r="C23" s="323" t="s">
        <v>259</v>
      </c>
      <c r="D23" s="560" t="s">
        <v>259</v>
      </c>
      <c r="E23" s="560" t="s">
        <v>259</v>
      </c>
      <c r="F23" s="560" t="s">
        <v>259</v>
      </c>
      <c r="G23" s="560" t="s">
        <v>259</v>
      </c>
      <c r="H23" s="560" t="s">
        <v>259</v>
      </c>
      <c r="I23" s="560" t="s">
        <v>259</v>
      </c>
      <c r="J23" s="560" t="s">
        <v>259</v>
      </c>
      <c r="K23" s="560" t="s">
        <v>259</v>
      </c>
      <c r="L23" s="560" t="s">
        <v>259</v>
      </c>
      <c r="M23" s="560"/>
      <c r="N23" s="560" t="s">
        <v>259</v>
      </c>
      <c r="O23" s="560" t="s">
        <v>259</v>
      </c>
      <c r="P23" s="560" t="s">
        <v>259</v>
      </c>
      <c r="Q23" s="560" t="s">
        <v>259</v>
      </c>
      <c r="R23" s="653">
        <f t="shared" si="2"/>
        <v>0</v>
      </c>
      <c r="S23" s="560" t="s">
        <v>259</v>
      </c>
      <c r="T23" s="560" t="s">
        <v>259</v>
      </c>
      <c r="U23" s="560" t="s">
        <v>259</v>
      </c>
      <c r="V23" s="560" t="s">
        <v>259</v>
      </c>
      <c r="W23" s="560">
        <v>234479.54</v>
      </c>
      <c r="X23" s="560" t="s">
        <v>259</v>
      </c>
      <c r="Y23" s="560" t="s">
        <v>259</v>
      </c>
      <c r="Z23" s="560" t="s">
        <v>259</v>
      </c>
      <c r="AA23" s="560" t="s">
        <v>259</v>
      </c>
      <c r="AB23" s="560" t="s">
        <v>259</v>
      </c>
      <c r="AC23" s="560" t="s">
        <v>259</v>
      </c>
      <c r="AD23" s="560" t="s">
        <v>259</v>
      </c>
      <c r="AE23" s="560" t="s">
        <v>259</v>
      </c>
      <c r="AF23" s="560" t="s">
        <v>259</v>
      </c>
      <c r="AG23" s="560" t="s">
        <v>259</v>
      </c>
      <c r="AH23" s="560" t="s">
        <v>259</v>
      </c>
      <c r="AI23" s="560" t="s">
        <v>259</v>
      </c>
      <c r="AJ23" s="560">
        <f t="shared" si="1"/>
        <v>234479.54</v>
      </c>
      <c r="AK23" s="560">
        <f t="shared" si="0"/>
        <v>13748590.350000001</v>
      </c>
      <c r="AM23" s="562">
        <v>13983069.889999999</v>
      </c>
      <c r="AN23" s="562">
        <f t="shared" si="3"/>
        <v>234479.53999999724</v>
      </c>
      <c r="AO23" s="562"/>
      <c r="AP23" s="562"/>
      <c r="AR23" s="313"/>
    </row>
    <row r="24" spans="1:44" s="561" customFormat="1" ht="16.5" customHeight="1">
      <c r="A24" s="559" t="s">
        <v>182</v>
      </c>
      <c r="B24" s="560">
        <v>-1892670181.7099998</v>
      </c>
      <c r="C24" s="323" t="s">
        <v>259</v>
      </c>
      <c r="D24" s="560" t="s">
        <v>259</v>
      </c>
      <c r="E24" s="560" t="s">
        <v>259</v>
      </c>
      <c r="F24" s="560" t="s">
        <v>259</v>
      </c>
      <c r="G24" s="560" t="s">
        <v>259</v>
      </c>
      <c r="H24" s="560" t="s">
        <v>259</v>
      </c>
      <c r="I24" s="560" t="s">
        <v>259</v>
      </c>
      <c r="J24" s="560" t="s">
        <v>259</v>
      </c>
      <c r="K24" s="560" t="s">
        <v>259</v>
      </c>
      <c r="L24" s="560" t="s">
        <v>259</v>
      </c>
      <c r="M24" s="560" t="s">
        <v>259</v>
      </c>
      <c r="N24" s="560" t="s">
        <v>259</v>
      </c>
      <c r="O24" s="560" t="s">
        <v>259</v>
      </c>
      <c r="P24" s="560" t="s">
        <v>259</v>
      </c>
      <c r="Q24" s="560" t="s">
        <v>259</v>
      </c>
      <c r="R24" s="653">
        <f t="shared" si="2"/>
        <v>0</v>
      </c>
      <c r="S24" s="560">
        <v>150597234</v>
      </c>
      <c r="T24" s="560" t="s">
        <v>259</v>
      </c>
      <c r="U24" s="560" t="s">
        <v>259</v>
      </c>
      <c r="V24" s="560" t="s">
        <v>259</v>
      </c>
      <c r="W24" s="560">
        <v>-55611997.710000001</v>
      </c>
      <c r="X24" s="560" t="s">
        <v>259</v>
      </c>
      <c r="Y24" s="560" t="s">
        <v>259</v>
      </c>
      <c r="Z24" s="560" t="s">
        <v>259</v>
      </c>
      <c r="AA24" s="560" t="s">
        <v>259</v>
      </c>
      <c r="AB24" s="560" t="s">
        <v>259</v>
      </c>
      <c r="AC24" s="560" t="s">
        <v>259</v>
      </c>
      <c r="AD24" s="560" t="s">
        <v>259</v>
      </c>
      <c r="AE24" s="560" t="s">
        <v>259</v>
      </c>
      <c r="AF24" s="560" t="s">
        <v>259</v>
      </c>
      <c r="AG24" s="560">
        <v>-5118</v>
      </c>
      <c r="AH24" s="560" t="s">
        <v>259</v>
      </c>
      <c r="AI24" s="560" t="s">
        <v>259</v>
      </c>
      <c r="AJ24" s="560">
        <f t="shared" si="1"/>
        <v>94980118.289999992</v>
      </c>
      <c r="AK24" s="560">
        <f t="shared" si="0"/>
        <v>-1987650299.9999998</v>
      </c>
      <c r="AM24" s="562">
        <v>-1794765408.6199996</v>
      </c>
      <c r="AN24" s="562">
        <f t="shared" si="3"/>
        <v>192884891.38000011</v>
      </c>
      <c r="AO24" s="562"/>
      <c r="AP24" s="562"/>
      <c r="AQ24" s="313"/>
      <c r="AR24" s="313"/>
    </row>
    <row r="25" spans="1:44" s="561" customFormat="1" ht="16.5" customHeight="1">
      <c r="A25" s="559" t="s">
        <v>630</v>
      </c>
      <c r="B25" s="560">
        <v>-7297192.5899999999</v>
      </c>
      <c r="C25" s="323" t="s">
        <v>259</v>
      </c>
      <c r="D25" s="560" t="s">
        <v>259</v>
      </c>
      <c r="E25" s="560" t="s">
        <v>259</v>
      </c>
      <c r="F25" s="560" t="s">
        <v>259</v>
      </c>
      <c r="G25" s="560" t="s">
        <v>259</v>
      </c>
      <c r="H25" s="560" t="s">
        <v>259</v>
      </c>
      <c r="I25" s="560" t="s">
        <v>259</v>
      </c>
      <c r="J25" s="560" t="s">
        <v>259</v>
      </c>
      <c r="K25" s="560" t="s">
        <v>259</v>
      </c>
      <c r="L25" s="560" t="s">
        <v>259</v>
      </c>
      <c r="M25" s="560" t="s">
        <v>259</v>
      </c>
      <c r="N25" s="560" t="s">
        <v>259</v>
      </c>
      <c r="O25" s="560" t="s">
        <v>259</v>
      </c>
      <c r="P25" s="560" t="s">
        <v>259</v>
      </c>
      <c r="Q25" s="560" t="s">
        <v>259</v>
      </c>
      <c r="R25" s="653">
        <f t="shared" si="2"/>
        <v>0</v>
      </c>
      <c r="S25" s="560" t="s">
        <v>259</v>
      </c>
      <c r="T25" s="560" t="s">
        <v>259</v>
      </c>
      <c r="U25" s="560" t="s">
        <v>259</v>
      </c>
      <c r="V25" s="560" t="s">
        <v>259</v>
      </c>
      <c r="W25" s="560" t="s">
        <v>259</v>
      </c>
      <c r="X25" s="560" t="s">
        <v>259</v>
      </c>
      <c r="Y25" s="560" t="s">
        <v>259</v>
      </c>
      <c r="Z25" s="560" t="s">
        <v>259</v>
      </c>
      <c r="AA25" s="560" t="s">
        <v>259</v>
      </c>
      <c r="AB25" s="560" t="s">
        <v>259</v>
      </c>
      <c r="AC25" s="560" t="s">
        <v>259</v>
      </c>
      <c r="AD25" s="560" t="s">
        <v>259</v>
      </c>
      <c r="AE25" s="560" t="s">
        <v>259</v>
      </c>
      <c r="AF25" s="560" t="s">
        <v>259</v>
      </c>
      <c r="AG25" s="560" t="s">
        <v>259</v>
      </c>
      <c r="AH25" s="560" t="s">
        <v>259</v>
      </c>
      <c r="AI25" s="560" t="s">
        <v>259</v>
      </c>
      <c r="AJ25" s="560">
        <f t="shared" si="1"/>
        <v>0</v>
      </c>
      <c r="AK25" s="560">
        <f t="shared" si="0"/>
        <v>-7297192.5899999999</v>
      </c>
      <c r="AM25" s="562">
        <v>-7297192.5899999999</v>
      </c>
      <c r="AN25" s="562">
        <f t="shared" si="3"/>
        <v>0</v>
      </c>
      <c r="AO25" s="562"/>
      <c r="AP25" s="562"/>
      <c r="AQ25" s="313"/>
      <c r="AR25" s="313"/>
    </row>
    <row r="26" spans="1:44" s="561" customFormat="1" ht="16.5" customHeight="1">
      <c r="A26" s="559" t="s">
        <v>183</v>
      </c>
      <c r="B26" s="560">
        <v>15111969</v>
      </c>
      <c r="C26" s="323" t="s">
        <v>259</v>
      </c>
      <c r="D26" s="560" t="s">
        <v>259</v>
      </c>
      <c r="E26" s="560" t="s">
        <v>259</v>
      </c>
      <c r="F26" s="560" t="s">
        <v>259</v>
      </c>
      <c r="G26" s="560" t="s">
        <v>259</v>
      </c>
      <c r="H26" s="560" t="s">
        <v>259</v>
      </c>
      <c r="I26" s="560" t="s">
        <v>259</v>
      </c>
      <c r="J26" s="560" t="s">
        <v>259</v>
      </c>
      <c r="K26" s="560">
        <v>1060762</v>
      </c>
      <c r="L26" s="560" t="s">
        <v>259</v>
      </c>
      <c r="M26" s="560" t="s">
        <v>259</v>
      </c>
      <c r="N26" s="560" t="s">
        <v>259</v>
      </c>
      <c r="O26" s="560" t="s">
        <v>259</v>
      </c>
      <c r="P26" s="560" t="s">
        <v>259</v>
      </c>
      <c r="Q26" s="560" t="s">
        <v>259</v>
      </c>
      <c r="R26" s="653">
        <f t="shared" si="2"/>
        <v>1060762</v>
      </c>
      <c r="S26" s="560">
        <v>2923393</v>
      </c>
      <c r="T26" s="560" t="s">
        <v>259</v>
      </c>
      <c r="U26" s="560" t="s">
        <v>259</v>
      </c>
      <c r="V26" s="560" t="s">
        <v>259</v>
      </c>
      <c r="W26" s="560">
        <v>42107</v>
      </c>
      <c r="X26" s="560" t="s">
        <v>259</v>
      </c>
      <c r="Y26" s="560" t="s">
        <v>259</v>
      </c>
      <c r="Z26" s="560" t="s">
        <v>259</v>
      </c>
      <c r="AA26" s="560" t="s">
        <v>259</v>
      </c>
      <c r="AB26" s="560" t="s">
        <v>259</v>
      </c>
      <c r="AC26" s="560" t="s">
        <v>259</v>
      </c>
      <c r="AD26" s="560" t="s">
        <v>259</v>
      </c>
      <c r="AE26" s="560" t="s">
        <v>259</v>
      </c>
      <c r="AF26" s="560" t="s">
        <v>259</v>
      </c>
      <c r="AG26" s="560" t="s">
        <v>259</v>
      </c>
      <c r="AH26" s="560" t="s">
        <v>259</v>
      </c>
      <c r="AI26" s="560" t="s">
        <v>259</v>
      </c>
      <c r="AJ26" s="560">
        <f t="shared" si="1"/>
        <v>2965500</v>
      </c>
      <c r="AK26" s="560">
        <f t="shared" si="0"/>
        <v>13207231</v>
      </c>
      <c r="AM26" s="562">
        <v>16309073</v>
      </c>
      <c r="AN26" s="562">
        <f t="shared" si="3"/>
        <v>3101842</v>
      </c>
      <c r="AO26" s="562"/>
      <c r="AP26" s="562"/>
      <c r="AR26" s="313"/>
    </row>
    <row r="27" spans="1:44" s="561" customFormat="1" ht="16.5" customHeight="1">
      <c r="A27" s="559" t="s">
        <v>184</v>
      </c>
      <c r="B27" s="560">
        <v>44831038</v>
      </c>
      <c r="C27" s="323" t="s">
        <v>259</v>
      </c>
      <c r="D27" s="560" t="s">
        <v>259</v>
      </c>
      <c r="E27" s="560" t="s">
        <v>259</v>
      </c>
      <c r="F27" s="560" t="s">
        <v>259</v>
      </c>
      <c r="G27" s="560" t="s">
        <v>259</v>
      </c>
      <c r="H27" s="560" t="s">
        <v>259</v>
      </c>
      <c r="I27" s="560" t="s">
        <v>259</v>
      </c>
      <c r="J27" s="560" t="s">
        <v>259</v>
      </c>
      <c r="K27" s="560">
        <v>1060762</v>
      </c>
      <c r="L27" s="560" t="s">
        <v>259</v>
      </c>
      <c r="M27" s="560" t="s">
        <v>259</v>
      </c>
      <c r="N27" s="560" t="s">
        <v>259</v>
      </c>
      <c r="O27" s="560" t="s">
        <v>259</v>
      </c>
      <c r="P27" s="560" t="s">
        <v>259</v>
      </c>
      <c r="Q27" s="560" t="s">
        <v>259</v>
      </c>
      <c r="R27" s="653">
        <f t="shared" si="2"/>
        <v>1060762</v>
      </c>
      <c r="S27" s="560" t="s">
        <v>259</v>
      </c>
      <c r="T27" s="560" t="s">
        <v>259</v>
      </c>
      <c r="U27" s="560" t="s">
        <v>259</v>
      </c>
      <c r="V27" s="560" t="s">
        <v>259</v>
      </c>
      <c r="W27" s="560">
        <v>1496547</v>
      </c>
      <c r="X27" s="560" t="s">
        <v>259</v>
      </c>
      <c r="Y27" s="560" t="s">
        <v>259</v>
      </c>
      <c r="Z27" s="560" t="s">
        <v>259</v>
      </c>
      <c r="AA27" s="560" t="s">
        <v>259</v>
      </c>
      <c r="AB27" s="560" t="s">
        <v>259</v>
      </c>
      <c r="AC27" s="560" t="s">
        <v>259</v>
      </c>
      <c r="AD27" s="560" t="s">
        <v>259</v>
      </c>
      <c r="AE27" s="560" t="s">
        <v>259</v>
      </c>
      <c r="AF27" s="560" t="s">
        <v>259</v>
      </c>
      <c r="AG27" s="560" t="s">
        <v>259</v>
      </c>
      <c r="AH27" s="560" t="s">
        <v>259</v>
      </c>
      <c r="AI27" s="560" t="s">
        <v>259</v>
      </c>
      <c r="AJ27" s="560">
        <f t="shared" si="1"/>
        <v>1496547</v>
      </c>
      <c r="AK27" s="560">
        <f t="shared" si="0"/>
        <v>44395253</v>
      </c>
      <c r="AM27" s="562">
        <v>43554429</v>
      </c>
      <c r="AN27" s="562">
        <f t="shared" si="3"/>
        <v>-840824</v>
      </c>
      <c r="AO27" s="562"/>
      <c r="AP27" s="562"/>
      <c r="AQ27" s="313"/>
      <c r="AR27" s="313"/>
    </row>
    <row r="28" spans="1:44" s="561" customFormat="1" ht="16.5" customHeight="1">
      <c r="A28" s="563" t="s">
        <v>634</v>
      </c>
      <c r="B28" s="564">
        <v>-29719069</v>
      </c>
      <c r="C28" s="536" t="s">
        <v>259</v>
      </c>
      <c r="D28" s="564" t="s">
        <v>259</v>
      </c>
      <c r="E28" s="564" t="s">
        <v>259</v>
      </c>
      <c r="F28" s="564" t="s">
        <v>259</v>
      </c>
      <c r="G28" s="564" t="s">
        <v>259</v>
      </c>
      <c r="H28" s="564" t="s">
        <v>259</v>
      </c>
      <c r="I28" s="564" t="s">
        <v>259</v>
      </c>
      <c r="J28" s="564" t="s">
        <v>259</v>
      </c>
      <c r="K28" s="564" t="s">
        <v>259</v>
      </c>
      <c r="L28" s="564" t="s">
        <v>259</v>
      </c>
      <c r="M28" s="564" t="s">
        <v>259</v>
      </c>
      <c r="N28" s="564" t="s">
        <v>259</v>
      </c>
      <c r="O28" s="564" t="s">
        <v>259</v>
      </c>
      <c r="P28" s="564" t="s">
        <v>259</v>
      </c>
      <c r="Q28" s="564" t="s">
        <v>259</v>
      </c>
      <c r="R28" s="654">
        <f t="shared" si="2"/>
        <v>0</v>
      </c>
      <c r="S28" s="564">
        <v>2923393</v>
      </c>
      <c r="T28" s="564" t="s">
        <v>259</v>
      </c>
      <c r="U28" s="564" t="s">
        <v>259</v>
      </c>
      <c r="V28" s="564" t="s">
        <v>259</v>
      </c>
      <c r="W28" s="564">
        <v>-1454440</v>
      </c>
      <c r="X28" s="564" t="s">
        <v>259</v>
      </c>
      <c r="Y28" s="564" t="s">
        <v>259</v>
      </c>
      <c r="Z28" s="564" t="s">
        <v>259</v>
      </c>
      <c r="AA28" s="564" t="s">
        <v>259</v>
      </c>
      <c r="AB28" s="564" t="s">
        <v>259</v>
      </c>
      <c r="AC28" s="564" t="s">
        <v>259</v>
      </c>
      <c r="AD28" s="564" t="s">
        <v>259</v>
      </c>
      <c r="AE28" s="564" t="s">
        <v>259</v>
      </c>
      <c r="AF28" s="564" t="s">
        <v>259</v>
      </c>
      <c r="AG28" s="564" t="s">
        <v>259</v>
      </c>
      <c r="AH28" s="564" t="s">
        <v>259</v>
      </c>
      <c r="AI28" s="564" t="s">
        <v>259</v>
      </c>
      <c r="AJ28" s="564">
        <f t="shared" si="1"/>
        <v>1468953</v>
      </c>
      <c r="AK28" s="564">
        <f t="shared" si="0"/>
        <v>-31188022</v>
      </c>
      <c r="AM28" s="562">
        <v>-27245356</v>
      </c>
      <c r="AN28" s="562">
        <f t="shared" si="3"/>
        <v>3942666</v>
      </c>
      <c r="AO28" s="562"/>
      <c r="AP28" s="562"/>
      <c r="AQ28" s="313"/>
      <c r="AR28" s="313"/>
    </row>
    <row r="29" spans="1:44" s="561" customFormat="1" ht="16.5" customHeight="1">
      <c r="A29" s="559" t="s">
        <v>185</v>
      </c>
      <c r="B29" s="560">
        <v>11017967</v>
      </c>
      <c r="C29" s="323" t="s">
        <v>259</v>
      </c>
      <c r="D29" s="560" t="s">
        <v>259</v>
      </c>
      <c r="E29" s="560" t="s">
        <v>259</v>
      </c>
      <c r="F29" s="560" t="s">
        <v>259</v>
      </c>
      <c r="G29" s="560" t="s">
        <v>259</v>
      </c>
      <c r="H29" s="560" t="s">
        <v>259</v>
      </c>
      <c r="I29" s="560" t="s">
        <v>259</v>
      </c>
      <c r="J29" s="560" t="s">
        <v>259</v>
      </c>
      <c r="K29" s="560">
        <v>144476</v>
      </c>
      <c r="L29" s="560" t="s">
        <v>259</v>
      </c>
      <c r="M29" s="560">
        <v>267494</v>
      </c>
      <c r="N29" s="560" t="s">
        <v>259</v>
      </c>
      <c r="O29" s="560" t="s">
        <v>259</v>
      </c>
      <c r="P29" s="560" t="s">
        <v>259</v>
      </c>
      <c r="Q29" s="560" t="s">
        <v>259</v>
      </c>
      <c r="R29" s="653">
        <f t="shared" si="2"/>
        <v>411970</v>
      </c>
      <c r="S29" s="560">
        <v>1637657</v>
      </c>
      <c r="T29" s="560" t="s">
        <v>259</v>
      </c>
      <c r="U29" s="560" t="s">
        <v>259</v>
      </c>
      <c r="V29" s="560" t="s">
        <v>259</v>
      </c>
      <c r="W29" s="560">
        <v>12818</v>
      </c>
      <c r="X29" s="560" t="s">
        <v>259</v>
      </c>
      <c r="Y29" s="560" t="s">
        <v>259</v>
      </c>
      <c r="Z29" s="560" t="s">
        <v>259</v>
      </c>
      <c r="AA29" s="560" t="s">
        <v>259</v>
      </c>
      <c r="AB29" s="560" t="s">
        <v>259</v>
      </c>
      <c r="AC29" s="560" t="s">
        <v>259</v>
      </c>
      <c r="AD29" s="560" t="s">
        <v>259</v>
      </c>
      <c r="AE29" s="560">
        <f>AE30</f>
        <v>49238</v>
      </c>
      <c r="AF29" s="560" t="s">
        <v>259</v>
      </c>
      <c r="AG29" s="560" t="s">
        <v>259</v>
      </c>
      <c r="AH29" s="560" t="s">
        <v>259</v>
      </c>
      <c r="AI29" s="560" t="s">
        <v>259</v>
      </c>
      <c r="AJ29" s="560">
        <f t="shared" si="1"/>
        <v>1699713</v>
      </c>
      <c r="AK29" s="560">
        <f t="shared" si="0"/>
        <v>9730224</v>
      </c>
      <c r="AM29" s="562">
        <v>11908512</v>
      </c>
      <c r="AN29" s="562">
        <f t="shared" si="3"/>
        <v>2178288</v>
      </c>
      <c r="AO29" s="562"/>
      <c r="AP29" s="562"/>
      <c r="AR29" s="313"/>
    </row>
    <row r="30" spans="1:44" s="561" customFormat="1" ht="16.5" customHeight="1">
      <c r="A30" s="559" t="s">
        <v>186</v>
      </c>
      <c r="B30" s="560">
        <v>21752933</v>
      </c>
      <c r="C30" s="323" t="s">
        <v>259</v>
      </c>
      <c r="D30" s="560" t="s">
        <v>259</v>
      </c>
      <c r="E30" s="560" t="s">
        <v>259</v>
      </c>
      <c r="F30" s="560" t="s">
        <v>259</v>
      </c>
      <c r="G30" s="560" t="s">
        <v>259</v>
      </c>
      <c r="H30" s="560" t="s">
        <v>259</v>
      </c>
      <c r="I30" s="560" t="s">
        <v>259</v>
      </c>
      <c r="J30" s="560" t="s">
        <v>259</v>
      </c>
      <c r="K30" s="560">
        <v>144476</v>
      </c>
      <c r="L30" s="560" t="s">
        <v>259</v>
      </c>
      <c r="M30" s="560">
        <v>267494</v>
      </c>
      <c r="N30" s="560" t="s">
        <v>259</v>
      </c>
      <c r="O30" s="560" t="s">
        <v>259</v>
      </c>
      <c r="P30" s="560" t="s">
        <v>259</v>
      </c>
      <c r="Q30" s="560" t="s">
        <v>259</v>
      </c>
      <c r="R30" s="653">
        <f t="shared" si="2"/>
        <v>411970</v>
      </c>
      <c r="S30" s="560" t="s">
        <v>259</v>
      </c>
      <c r="T30" s="560" t="s">
        <v>259</v>
      </c>
      <c r="U30" s="560" t="s">
        <v>259</v>
      </c>
      <c r="V30" s="560" t="s">
        <v>259</v>
      </c>
      <c r="W30" s="560">
        <v>200857</v>
      </c>
      <c r="X30" s="560" t="s">
        <v>259</v>
      </c>
      <c r="Y30" s="560" t="s">
        <v>259</v>
      </c>
      <c r="Z30" s="560" t="s">
        <v>259</v>
      </c>
      <c r="AA30" s="560" t="s">
        <v>259</v>
      </c>
      <c r="AB30" s="560" t="s">
        <v>259</v>
      </c>
      <c r="AC30" s="560" t="s">
        <v>259</v>
      </c>
      <c r="AD30" s="560" t="s">
        <v>259</v>
      </c>
      <c r="AE30" s="560">
        <v>49238</v>
      </c>
      <c r="AF30" s="560" t="s">
        <v>259</v>
      </c>
      <c r="AG30" s="560" t="s">
        <v>259</v>
      </c>
      <c r="AH30" s="560" t="s">
        <v>259</v>
      </c>
      <c r="AI30" s="560" t="s">
        <v>259</v>
      </c>
      <c r="AJ30" s="560">
        <f t="shared" si="1"/>
        <v>250095</v>
      </c>
      <c r="AK30" s="560">
        <f t="shared" si="0"/>
        <v>21914808</v>
      </c>
      <c r="AM30" s="562">
        <v>21528572</v>
      </c>
      <c r="AN30" s="562">
        <f t="shared" si="3"/>
        <v>-386236</v>
      </c>
      <c r="AO30" s="562"/>
      <c r="AP30" s="562"/>
      <c r="AQ30" s="313"/>
      <c r="AR30" s="313"/>
    </row>
    <row r="31" spans="1:44" s="561" customFormat="1" ht="16.5" customHeight="1">
      <c r="A31" s="559" t="s">
        <v>187</v>
      </c>
      <c r="B31" s="560">
        <v>-10734966</v>
      </c>
      <c r="C31" s="323" t="s">
        <v>259</v>
      </c>
      <c r="D31" s="560" t="s">
        <v>259</v>
      </c>
      <c r="E31" s="560" t="s">
        <v>259</v>
      </c>
      <c r="F31" s="560" t="s">
        <v>259</v>
      </c>
      <c r="G31" s="560" t="s">
        <v>259</v>
      </c>
      <c r="H31" s="560" t="s">
        <v>259</v>
      </c>
      <c r="I31" s="560" t="s">
        <v>259</v>
      </c>
      <c r="J31" s="560" t="s">
        <v>259</v>
      </c>
      <c r="K31" s="560" t="s">
        <v>259</v>
      </c>
      <c r="L31" s="560" t="s">
        <v>259</v>
      </c>
      <c r="M31" s="560" t="s">
        <v>259</v>
      </c>
      <c r="N31" s="560" t="s">
        <v>259</v>
      </c>
      <c r="O31" s="560" t="s">
        <v>259</v>
      </c>
      <c r="P31" s="560" t="s">
        <v>259</v>
      </c>
      <c r="Q31" s="560" t="s">
        <v>259</v>
      </c>
      <c r="R31" s="653">
        <f t="shared" si="2"/>
        <v>0</v>
      </c>
      <c r="S31" s="560">
        <v>1637657</v>
      </c>
      <c r="T31" s="560" t="s">
        <v>259</v>
      </c>
      <c r="U31" s="560" t="s">
        <v>259</v>
      </c>
      <c r="V31" s="560" t="s">
        <v>259</v>
      </c>
      <c r="W31" s="560">
        <v>-188039</v>
      </c>
      <c r="X31" s="560" t="s">
        <v>259</v>
      </c>
      <c r="Y31" s="560" t="s">
        <v>259</v>
      </c>
      <c r="Z31" s="560" t="s">
        <v>259</v>
      </c>
      <c r="AA31" s="560" t="s">
        <v>259</v>
      </c>
      <c r="AB31" s="560" t="s">
        <v>259</v>
      </c>
      <c r="AC31" s="560" t="s">
        <v>259</v>
      </c>
      <c r="AD31" s="560" t="s">
        <v>259</v>
      </c>
      <c r="AE31" s="560" t="s">
        <v>259</v>
      </c>
      <c r="AF31" s="560" t="s">
        <v>259</v>
      </c>
      <c r="AG31" s="560" t="s">
        <v>259</v>
      </c>
      <c r="AH31" s="560" t="s">
        <v>259</v>
      </c>
      <c r="AI31" s="560" t="s">
        <v>259</v>
      </c>
      <c r="AJ31" s="560">
        <f t="shared" si="1"/>
        <v>1449618</v>
      </c>
      <c r="AK31" s="560">
        <f t="shared" si="0"/>
        <v>-12184584</v>
      </c>
      <c r="AM31" s="562">
        <v>-9620060</v>
      </c>
      <c r="AN31" s="562">
        <f t="shared" si="3"/>
        <v>2564524</v>
      </c>
      <c r="AO31" s="562"/>
      <c r="AP31" s="562"/>
      <c r="AR31" s="313"/>
    </row>
    <row r="32" spans="1:44" s="561" customFormat="1" ht="16.5" customHeight="1">
      <c r="A32" s="559" t="s">
        <v>188</v>
      </c>
      <c r="B32" s="560">
        <f>B33</f>
        <v>252468727</v>
      </c>
      <c r="C32" s="560">
        <f>C33</f>
        <v>369954888</v>
      </c>
      <c r="D32" s="560" t="s">
        <v>259</v>
      </c>
      <c r="E32" s="560" t="s">
        <v>259</v>
      </c>
      <c r="F32" s="560" t="s">
        <v>259</v>
      </c>
      <c r="G32" s="560" t="s">
        <v>259</v>
      </c>
      <c r="H32" s="560" t="s">
        <v>259</v>
      </c>
      <c r="I32" s="560" t="s">
        <v>259</v>
      </c>
      <c r="J32" s="560" t="s">
        <v>259</v>
      </c>
      <c r="K32" s="560"/>
      <c r="L32" s="560" t="s">
        <v>259</v>
      </c>
      <c r="M32" s="560" t="s">
        <v>259</v>
      </c>
      <c r="N32" s="560">
        <v>611100</v>
      </c>
      <c r="O32" s="560" t="s">
        <v>259</v>
      </c>
      <c r="P32" s="560" t="s">
        <v>259</v>
      </c>
      <c r="Q32" s="560" t="s">
        <v>259</v>
      </c>
      <c r="R32" s="653">
        <f t="shared" si="2"/>
        <v>370565988</v>
      </c>
      <c r="S32" s="560" t="s">
        <v>259</v>
      </c>
      <c r="T32" s="560" t="s">
        <v>259</v>
      </c>
      <c r="U32" s="560" t="s">
        <v>259</v>
      </c>
      <c r="V32" s="560" t="s">
        <v>259</v>
      </c>
      <c r="W32" s="560" t="s">
        <v>259</v>
      </c>
      <c r="X32" s="560" t="s">
        <v>259</v>
      </c>
      <c r="Y32" s="560" t="s">
        <v>259</v>
      </c>
      <c r="Z32" s="560" t="s">
        <v>259</v>
      </c>
      <c r="AA32" s="560" t="s">
        <v>259</v>
      </c>
      <c r="AB32" s="560" t="s">
        <v>259</v>
      </c>
      <c r="AC32" s="560">
        <v>315599797</v>
      </c>
      <c r="AD32" s="560" t="s">
        <v>259</v>
      </c>
      <c r="AE32" s="560"/>
      <c r="AF32" s="560" t="s">
        <v>259</v>
      </c>
      <c r="AG32" s="560" t="s">
        <v>259</v>
      </c>
      <c r="AH32" s="560" t="s">
        <v>259</v>
      </c>
      <c r="AI32" s="560" t="s">
        <v>259</v>
      </c>
      <c r="AJ32" s="560">
        <f t="shared" si="1"/>
        <v>315599797</v>
      </c>
      <c r="AK32" s="560">
        <f t="shared" si="0"/>
        <v>307434918</v>
      </c>
      <c r="AM32" s="562"/>
      <c r="AN32" s="562">
        <f t="shared" si="3"/>
        <v>-307434918</v>
      </c>
      <c r="AO32" s="562"/>
      <c r="AP32" s="562"/>
      <c r="AR32" s="313"/>
    </row>
    <row r="33" spans="1:43" ht="16.5" customHeight="1">
      <c r="A33" s="320" t="s">
        <v>189</v>
      </c>
      <c r="B33" s="323">
        <f>B34+B41</f>
        <v>252468727</v>
      </c>
      <c r="C33" s="323">
        <f>C34+C41</f>
        <v>369954888</v>
      </c>
      <c r="D33" s="560"/>
      <c r="E33" s="323" t="s">
        <v>259</v>
      </c>
      <c r="F33" s="323" t="s">
        <v>259</v>
      </c>
      <c r="G33" s="323" t="s">
        <v>259</v>
      </c>
      <c r="H33" s="323" t="s">
        <v>259</v>
      </c>
      <c r="I33" s="323" t="s">
        <v>259</v>
      </c>
      <c r="J33" s="323" t="s">
        <v>259</v>
      </c>
      <c r="K33" s="323"/>
      <c r="L33" s="323" t="s">
        <v>259</v>
      </c>
      <c r="M33" s="323" t="s">
        <v>259</v>
      </c>
      <c r="N33" s="323">
        <v>611100</v>
      </c>
      <c r="O33" s="323" t="s">
        <v>259</v>
      </c>
      <c r="P33" s="323" t="s">
        <v>259</v>
      </c>
      <c r="Q33" s="323" t="s">
        <v>259</v>
      </c>
      <c r="R33" s="652">
        <f t="shared" si="2"/>
        <v>370565988</v>
      </c>
      <c r="S33" s="323" t="s">
        <v>259</v>
      </c>
      <c r="T33" s="323" t="s">
        <v>259</v>
      </c>
      <c r="U33" s="323" t="s">
        <v>259</v>
      </c>
      <c r="V33" s="323" t="s">
        <v>259</v>
      </c>
      <c r="W33" s="323" t="s">
        <v>259</v>
      </c>
      <c r="X33" s="323" t="s">
        <v>259</v>
      </c>
      <c r="Y33" s="323" t="s">
        <v>259</v>
      </c>
      <c r="Z33" s="323" t="s">
        <v>259</v>
      </c>
      <c r="AA33" s="323" t="s">
        <v>259</v>
      </c>
      <c r="AB33" s="323" t="s">
        <v>259</v>
      </c>
      <c r="AC33" s="560">
        <v>315599797</v>
      </c>
      <c r="AD33" s="323" t="s">
        <v>259</v>
      </c>
      <c r="AE33" s="323"/>
      <c r="AF33" s="323" t="s">
        <v>259</v>
      </c>
      <c r="AG33" s="323" t="s">
        <v>259</v>
      </c>
      <c r="AH33" s="323" t="s">
        <v>259</v>
      </c>
      <c r="AI33" s="323" t="s">
        <v>259</v>
      </c>
      <c r="AJ33" s="323">
        <f t="shared" si="1"/>
        <v>315599797</v>
      </c>
      <c r="AK33" s="323">
        <f t="shared" si="0"/>
        <v>307434918</v>
      </c>
      <c r="AM33" s="531">
        <v>236791463</v>
      </c>
      <c r="AN33" s="531">
        <f t="shared" si="3"/>
        <v>-70643455</v>
      </c>
      <c r="AQ33" s="561"/>
    </row>
    <row r="34" spans="1:43" ht="16.5" customHeight="1">
      <c r="A34" s="320" t="s">
        <v>638</v>
      </c>
      <c r="B34" s="323">
        <v>45987583</v>
      </c>
      <c r="C34" s="323">
        <f>C35+C36+C37+C38+C39+C40</f>
        <v>63523380</v>
      </c>
      <c r="D34" s="323"/>
      <c r="E34" s="323"/>
      <c r="F34" s="323"/>
      <c r="G34" s="323"/>
      <c r="H34" s="323"/>
      <c r="I34" s="323"/>
      <c r="J34" s="323"/>
      <c r="K34" s="323"/>
      <c r="L34" s="323"/>
      <c r="M34" s="323"/>
      <c r="N34" s="323">
        <f t="shared" ref="N34" si="4">N35+N36+N37+N38+N39+N40</f>
        <v>611100</v>
      </c>
      <c r="O34" s="323"/>
      <c r="P34" s="323"/>
      <c r="Q34" s="323"/>
      <c r="R34" s="652">
        <f t="shared" si="2"/>
        <v>64134480</v>
      </c>
      <c r="S34" s="323"/>
      <c r="T34" s="323"/>
      <c r="U34" s="323"/>
      <c r="V34" s="323"/>
      <c r="W34" s="323"/>
      <c r="X34" s="323"/>
      <c r="Y34" s="323"/>
      <c r="Z34" s="323"/>
      <c r="AA34" s="323"/>
      <c r="AB34" s="323"/>
      <c r="AC34" s="323">
        <f>AC35+AC36+AC37+AC38+AC39+AC40</f>
        <v>64721770</v>
      </c>
      <c r="AD34" s="323"/>
      <c r="AE34" s="323"/>
      <c r="AF34" s="323"/>
      <c r="AG34" s="323"/>
      <c r="AH34" s="323"/>
      <c r="AI34" s="323"/>
      <c r="AJ34" s="323">
        <f>SUM(S34:AI34)</f>
        <v>64721770</v>
      </c>
      <c r="AK34" s="323">
        <f t="shared" si="0"/>
        <v>45400293</v>
      </c>
      <c r="AN34" s="531">
        <f>AM34-AK34</f>
        <v>-45400293</v>
      </c>
    </row>
    <row r="35" spans="1:43" ht="16.5" customHeight="1">
      <c r="A35" s="320" t="s">
        <v>639</v>
      </c>
      <c r="B35" s="323">
        <v>0</v>
      </c>
      <c r="C35" s="323">
        <v>3059517</v>
      </c>
      <c r="D35" s="560"/>
      <c r="E35" s="323"/>
      <c r="F35" s="323"/>
      <c r="G35" s="323"/>
      <c r="H35" s="323"/>
      <c r="I35" s="323"/>
      <c r="J35" s="323"/>
      <c r="K35" s="323"/>
      <c r="L35" s="323"/>
      <c r="M35" s="323"/>
      <c r="N35" s="323"/>
      <c r="O35" s="323"/>
      <c r="P35" s="323"/>
      <c r="Q35" s="323"/>
      <c r="R35" s="652">
        <f t="shared" si="2"/>
        <v>3059517</v>
      </c>
      <c r="S35" s="323"/>
      <c r="T35" s="323"/>
      <c r="U35" s="323"/>
      <c r="V35" s="323"/>
      <c r="W35" s="323"/>
      <c r="X35" s="323"/>
      <c r="Y35" s="323"/>
      <c r="Z35" s="323"/>
      <c r="AA35" s="323"/>
      <c r="AB35" s="323"/>
      <c r="AC35" s="323">
        <v>3059517</v>
      </c>
      <c r="AD35" s="323"/>
      <c r="AE35" s="323"/>
      <c r="AF35" s="323"/>
      <c r="AG35" s="323"/>
      <c r="AH35" s="323"/>
      <c r="AI35" s="323"/>
      <c r="AJ35" s="323">
        <f t="shared" si="1"/>
        <v>3059517</v>
      </c>
      <c r="AK35" s="323">
        <f t="shared" si="0"/>
        <v>0</v>
      </c>
      <c r="AN35" s="531">
        <f t="shared" si="3"/>
        <v>0</v>
      </c>
    </row>
    <row r="36" spans="1:43" ht="16.5" customHeight="1">
      <c r="A36" s="320" t="s">
        <v>640</v>
      </c>
      <c r="B36" s="323">
        <v>0</v>
      </c>
      <c r="C36" s="323">
        <v>0</v>
      </c>
      <c r="D36" s="560"/>
      <c r="E36" s="323"/>
      <c r="F36" s="323"/>
      <c r="G36" s="323"/>
      <c r="H36" s="323"/>
      <c r="I36" s="323"/>
      <c r="J36" s="323"/>
      <c r="K36" s="323"/>
      <c r="L36" s="323"/>
      <c r="M36" s="323"/>
      <c r="N36" s="323"/>
      <c r="O36" s="323"/>
      <c r="P36" s="323"/>
      <c r="Q36" s="323"/>
      <c r="R36" s="652">
        <f t="shared" si="2"/>
        <v>0</v>
      </c>
      <c r="S36" s="323"/>
      <c r="T36" s="323"/>
      <c r="U36" s="323"/>
      <c r="V36" s="323"/>
      <c r="W36" s="323"/>
      <c r="X36" s="323"/>
      <c r="Y36" s="323"/>
      <c r="Z36" s="323"/>
      <c r="AA36" s="323"/>
      <c r="AB36" s="323"/>
      <c r="AC36" s="323">
        <v>0</v>
      </c>
      <c r="AD36" s="323"/>
      <c r="AE36" s="323"/>
      <c r="AF36" s="323"/>
      <c r="AG36" s="323"/>
      <c r="AH36" s="323"/>
      <c r="AI36" s="323"/>
      <c r="AJ36" s="323">
        <f t="shared" si="1"/>
        <v>0</v>
      </c>
      <c r="AK36" s="323">
        <f t="shared" si="0"/>
        <v>0</v>
      </c>
      <c r="AN36" s="531">
        <f t="shared" si="3"/>
        <v>0</v>
      </c>
    </row>
    <row r="37" spans="1:43" ht="16.5" customHeight="1">
      <c r="A37" s="320" t="s">
        <v>641</v>
      </c>
      <c r="B37" s="323">
        <v>1772739</v>
      </c>
      <c r="C37" s="323">
        <v>0</v>
      </c>
      <c r="D37" s="560"/>
      <c r="E37" s="323"/>
      <c r="F37" s="323"/>
      <c r="G37" s="323"/>
      <c r="H37" s="323"/>
      <c r="I37" s="323"/>
      <c r="J37" s="323"/>
      <c r="K37" s="323"/>
      <c r="L37" s="323"/>
      <c r="M37" s="323"/>
      <c r="N37" s="323"/>
      <c r="O37" s="323"/>
      <c r="P37" s="323"/>
      <c r="Q37" s="323"/>
      <c r="R37" s="652">
        <f t="shared" si="2"/>
        <v>0</v>
      </c>
      <c r="S37" s="323"/>
      <c r="T37" s="323"/>
      <c r="U37" s="323"/>
      <c r="V37" s="323"/>
      <c r="W37" s="323"/>
      <c r="X37" s="323"/>
      <c r="Y37" s="323"/>
      <c r="Z37" s="323"/>
      <c r="AA37" s="323"/>
      <c r="AB37" s="323"/>
      <c r="AC37" s="323">
        <v>1772739</v>
      </c>
      <c r="AD37" s="323"/>
      <c r="AE37" s="323"/>
      <c r="AF37" s="323"/>
      <c r="AG37" s="323"/>
      <c r="AH37" s="323"/>
      <c r="AI37" s="323"/>
      <c r="AJ37" s="323">
        <f t="shared" si="1"/>
        <v>1772739</v>
      </c>
      <c r="AK37" s="323">
        <f t="shared" si="0"/>
        <v>0</v>
      </c>
      <c r="AN37" s="531">
        <f t="shared" si="3"/>
        <v>0</v>
      </c>
    </row>
    <row r="38" spans="1:43" ht="16.5" customHeight="1">
      <c r="A38" s="320" t="s">
        <v>642</v>
      </c>
      <c r="B38" s="323">
        <v>44214844</v>
      </c>
      <c r="C38" s="323">
        <v>58822857</v>
      </c>
      <c r="D38" s="560"/>
      <c r="E38" s="323"/>
      <c r="F38" s="323"/>
      <c r="G38" s="323"/>
      <c r="H38" s="323"/>
      <c r="I38" s="323"/>
      <c r="J38" s="323"/>
      <c r="K38" s="323"/>
      <c r="L38" s="323"/>
      <c r="M38" s="323"/>
      <c r="N38" s="323">
        <v>611100</v>
      </c>
      <c r="O38" s="323"/>
      <c r="P38" s="323"/>
      <c r="Q38" s="323"/>
      <c r="R38" s="652">
        <f t="shared" si="2"/>
        <v>59433957</v>
      </c>
      <c r="S38" s="323"/>
      <c r="T38" s="323"/>
      <c r="U38" s="323"/>
      <c r="V38" s="323"/>
      <c r="W38" s="323"/>
      <c r="X38" s="323"/>
      <c r="Y38" s="323"/>
      <c r="Z38" s="323"/>
      <c r="AA38" s="323"/>
      <c r="AB38" s="323"/>
      <c r="AC38" s="323">
        <v>58684276</v>
      </c>
      <c r="AD38" s="323"/>
      <c r="AE38" s="323"/>
      <c r="AF38" s="323"/>
      <c r="AG38" s="323"/>
      <c r="AH38" s="323"/>
      <c r="AI38" s="323"/>
      <c r="AJ38" s="323">
        <f>SUM(S38:AI38)</f>
        <v>58684276</v>
      </c>
      <c r="AK38" s="323">
        <f t="shared" si="0"/>
        <v>44964525</v>
      </c>
      <c r="AN38" s="531">
        <f t="shared" si="3"/>
        <v>-44964525</v>
      </c>
    </row>
    <row r="39" spans="1:43" ht="16.5" customHeight="1">
      <c r="A39" s="320" t="s">
        <v>643</v>
      </c>
      <c r="B39" s="323">
        <v>0</v>
      </c>
      <c r="C39" s="323">
        <v>1060762</v>
      </c>
      <c r="D39" s="560"/>
      <c r="E39" s="323"/>
      <c r="F39" s="323"/>
      <c r="G39" s="323"/>
      <c r="H39" s="323"/>
      <c r="I39" s="323"/>
      <c r="J39" s="323"/>
      <c r="K39" s="323"/>
      <c r="L39" s="323"/>
      <c r="M39" s="323"/>
      <c r="N39" s="323"/>
      <c r="O39" s="323"/>
      <c r="P39" s="323"/>
      <c r="Q39" s="323"/>
      <c r="R39" s="652">
        <f t="shared" si="2"/>
        <v>1060762</v>
      </c>
      <c r="S39" s="323"/>
      <c r="T39" s="323"/>
      <c r="U39" s="323"/>
      <c r="V39" s="323"/>
      <c r="W39" s="323"/>
      <c r="X39" s="323"/>
      <c r="Y39" s="323"/>
      <c r="Z39" s="323"/>
      <c r="AA39" s="323"/>
      <c r="AB39" s="323"/>
      <c r="AC39" s="323">
        <v>1060762</v>
      </c>
      <c r="AD39" s="323"/>
      <c r="AE39" s="323"/>
      <c r="AF39" s="323"/>
      <c r="AG39" s="323"/>
      <c r="AH39" s="323"/>
      <c r="AI39" s="323"/>
      <c r="AJ39" s="323">
        <f t="shared" si="1"/>
        <v>1060762</v>
      </c>
      <c r="AK39" s="323">
        <f t="shared" si="0"/>
        <v>0</v>
      </c>
      <c r="AN39" s="531">
        <f t="shared" si="3"/>
        <v>0</v>
      </c>
    </row>
    <row r="40" spans="1:43" ht="16.5" customHeight="1">
      <c r="A40" s="320" t="s">
        <v>644</v>
      </c>
      <c r="B40" s="323">
        <v>0</v>
      </c>
      <c r="C40" s="323">
        <v>580244</v>
      </c>
      <c r="D40" s="560"/>
      <c r="E40" s="323"/>
      <c r="F40" s="323"/>
      <c r="G40" s="323"/>
      <c r="H40" s="323"/>
      <c r="I40" s="323"/>
      <c r="J40" s="323"/>
      <c r="K40" s="323"/>
      <c r="L40" s="323"/>
      <c r="M40" s="323"/>
      <c r="N40" s="323"/>
      <c r="O40" s="323"/>
      <c r="P40" s="323"/>
      <c r="Q40" s="323"/>
      <c r="R40" s="652">
        <f t="shared" si="2"/>
        <v>580244</v>
      </c>
      <c r="S40" s="323"/>
      <c r="T40" s="323"/>
      <c r="U40" s="323"/>
      <c r="V40" s="323"/>
      <c r="W40" s="323"/>
      <c r="X40" s="323"/>
      <c r="Y40" s="323"/>
      <c r="Z40" s="323"/>
      <c r="AA40" s="323"/>
      <c r="AB40" s="323"/>
      <c r="AC40" s="323">
        <v>144476</v>
      </c>
      <c r="AD40" s="323"/>
      <c r="AE40" s="323"/>
      <c r="AF40" s="323"/>
      <c r="AG40" s="323"/>
      <c r="AH40" s="323"/>
      <c r="AI40" s="323"/>
      <c r="AJ40" s="323">
        <f t="shared" si="1"/>
        <v>144476</v>
      </c>
      <c r="AK40" s="323">
        <f t="shared" ref="AK40:AK66" si="5">B40+R40-AJ40</f>
        <v>435768</v>
      </c>
      <c r="AN40" s="531">
        <f t="shared" si="3"/>
        <v>-435768</v>
      </c>
    </row>
    <row r="41" spans="1:43" ht="16.5" customHeight="1">
      <c r="A41" s="320" t="s">
        <v>645</v>
      </c>
      <c r="B41" s="323">
        <v>206481144</v>
      </c>
      <c r="C41" s="323">
        <f>C42+C45+C49+C54+C56</f>
        <v>306431508</v>
      </c>
      <c r="D41" s="560"/>
      <c r="E41" s="323"/>
      <c r="F41" s="323"/>
      <c r="G41" s="323"/>
      <c r="H41" s="323"/>
      <c r="I41" s="323"/>
      <c r="J41" s="323"/>
      <c r="K41" s="323"/>
      <c r="L41" s="323"/>
      <c r="M41" s="323"/>
      <c r="N41" s="323"/>
      <c r="O41" s="323"/>
      <c r="P41" s="323"/>
      <c r="Q41" s="323"/>
      <c r="R41" s="652">
        <f t="shared" si="2"/>
        <v>306431508</v>
      </c>
      <c r="S41" s="323"/>
      <c r="T41" s="323"/>
      <c r="U41" s="323"/>
      <c r="V41" s="323"/>
      <c r="W41" s="323"/>
      <c r="X41" s="323"/>
      <c r="Y41" s="323"/>
      <c r="Z41" s="323"/>
      <c r="AA41" s="323"/>
      <c r="AB41" s="323"/>
      <c r="AC41" s="323">
        <f>AC42+AC45+AC49+AC54+AC56</f>
        <v>250878027</v>
      </c>
      <c r="AD41" s="323"/>
      <c r="AE41" s="323"/>
      <c r="AF41" s="323"/>
      <c r="AG41" s="323"/>
      <c r="AH41" s="323"/>
      <c r="AI41" s="323"/>
      <c r="AJ41" s="323">
        <f t="shared" si="1"/>
        <v>250878027</v>
      </c>
      <c r="AK41" s="323">
        <f t="shared" si="5"/>
        <v>262034625</v>
      </c>
      <c r="AN41" s="531">
        <f t="shared" si="3"/>
        <v>-262034625</v>
      </c>
    </row>
    <row r="42" spans="1:43" ht="27.75" customHeight="1">
      <c r="A42" s="322" t="s">
        <v>817</v>
      </c>
      <c r="B42" s="323">
        <v>7450704</v>
      </c>
      <c r="C42" s="323">
        <f>C43+C44</f>
        <v>4711783</v>
      </c>
      <c r="D42" s="560"/>
      <c r="E42" s="323"/>
      <c r="F42" s="323"/>
      <c r="G42" s="323"/>
      <c r="H42" s="323"/>
      <c r="I42" s="323"/>
      <c r="J42" s="323"/>
      <c r="K42" s="323"/>
      <c r="L42" s="323"/>
      <c r="M42" s="323"/>
      <c r="N42" s="323"/>
      <c r="O42" s="323"/>
      <c r="P42" s="323"/>
      <c r="Q42" s="323"/>
      <c r="R42" s="652">
        <f t="shared" si="2"/>
        <v>4711783</v>
      </c>
      <c r="S42" s="323"/>
      <c r="T42" s="323"/>
      <c r="U42" s="323"/>
      <c r="V42" s="323"/>
      <c r="W42" s="323"/>
      <c r="X42" s="323"/>
      <c r="Y42" s="323"/>
      <c r="Z42" s="323"/>
      <c r="AA42" s="323"/>
      <c r="AB42" s="323"/>
      <c r="AC42" s="323">
        <f>AC43+AC44</f>
        <v>12162487</v>
      </c>
      <c r="AD42" s="323"/>
      <c r="AE42" s="323"/>
      <c r="AF42" s="323"/>
      <c r="AG42" s="323"/>
      <c r="AH42" s="323"/>
      <c r="AI42" s="323"/>
      <c r="AJ42" s="323">
        <f t="shared" si="1"/>
        <v>12162487</v>
      </c>
      <c r="AK42" s="323">
        <f t="shared" si="5"/>
        <v>0</v>
      </c>
      <c r="AN42" s="531">
        <f t="shared" si="3"/>
        <v>0</v>
      </c>
    </row>
    <row r="43" spans="1:43" ht="16.5" customHeight="1">
      <c r="A43" s="322" t="s">
        <v>850</v>
      </c>
      <c r="B43" s="323">
        <v>6164253</v>
      </c>
      <c r="C43" s="323">
        <v>0</v>
      </c>
      <c r="D43" s="323"/>
      <c r="E43" s="323"/>
      <c r="F43" s="323"/>
      <c r="G43" s="323"/>
      <c r="H43" s="323"/>
      <c r="I43" s="323"/>
      <c r="J43" s="323"/>
      <c r="K43" s="323"/>
      <c r="L43" s="323"/>
      <c r="M43" s="323"/>
      <c r="N43" s="323"/>
      <c r="O43" s="323"/>
      <c r="P43" s="323"/>
      <c r="Q43" s="323"/>
      <c r="R43" s="652">
        <f t="shared" si="2"/>
        <v>0</v>
      </c>
      <c r="S43" s="323"/>
      <c r="T43" s="323"/>
      <c r="U43" s="323"/>
      <c r="V43" s="323"/>
      <c r="W43" s="323"/>
      <c r="X43" s="323"/>
      <c r="Y43" s="323"/>
      <c r="Z43" s="323"/>
      <c r="AA43" s="323"/>
      <c r="AB43" s="323"/>
      <c r="AC43" s="323">
        <v>6164253</v>
      </c>
      <c r="AD43" s="323"/>
      <c r="AE43" s="323"/>
      <c r="AF43" s="323"/>
      <c r="AG43" s="323"/>
      <c r="AH43" s="323"/>
      <c r="AI43" s="323"/>
      <c r="AJ43" s="323">
        <f t="shared" si="1"/>
        <v>6164253</v>
      </c>
      <c r="AK43" s="323">
        <f t="shared" si="5"/>
        <v>0</v>
      </c>
      <c r="AN43" s="531">
        <f t="shared" si="3"/>
        <v>0</v>
      </c>
    </row>
    <row r="44" spans="1:43" ht="16.5" customHeight="1">
      <c r="A44" s="322" t="s">
        <v>849</v>
      </c>
      <c r="B44" s="323">
        <v>1286451</v>
      </c>
      <c r="C44" s="323">
        <v>4711783</v>
      </c>
      <c r="D44" s="323"/>
      <c r="E44" s="323"/>
      <c r="F44" s="323"/>
      <c r="G44" s="323"/>
      <c r="H44" s="323"/>
      <c r="I44" s="323"/>
      <c r="J44" s="323"/>
      <c r="K44" s="323"/>
      <c r="L44" s="323"/>
      <c r="M44" s="323"/>
      <c r="N44" s="323"/>
      <c r="O44" s="323"/>
      <c r="P44" s="323"/>
      <c r="Q44" s="323"/>
      <c r="R44" s="652">
        <f t="shared" si="2"/>
        <v>4711783</v>
      </c>
      <c r="S44" s="323"/>
      <c r="T44" s="323"/>
      <c r="U44" s="323"/>
      <c r="V44" s="323"/>
      <c r="W44" s="323"/>
      <c r="X44" s="323"/>
      <c r="Y44" s="323"/>
      <c r="Z44" s="323"/>
      <c r="AA44" s="323"/>
      <c r="AB44" s="323"/>
      <c r="AC44" s="323">
        <v>5998234</v>
      </c>
      <c r="AD44" s="323"/>
      <c r="AE44" s="323"/>
      <c r="AF44" s="323"/>
      <c r="AG44" s="323"/>
      <c r="AH44" s="323"/>
      <c r="AI44" s="323"/>
      <c r="AJ44" s="323">
        <f t="shared" si="1"/>
        <v>5998234</v>
      </c>
      <c r="AK44" s="323">
        <f t="shared" si="5"/>
        <v>0</v>
      </c>
      <c r="AN44" s="531">
        <f t="shared" si="3"/>
        <v>0</v>
      </c>
    </row>
    <row r="45" spans="1:43" ht="30" customHeight="1">
      <c r="A45" s="322" t="s">
        <v>1044</v>
      </c>
      <c r="B45" s="323">
        <v>185544616</v>
      </c>
      <c r="C45" s="323">
        <f>C46+C47+C48</f>
        <v>260363334</v>
      </c>
      <c r="D45" s="560"/>
      <c r="E45" s="323"/>
      <c r="F45" s="323"/>
      <c r="G45" s="323"/>
      <c r="H45" s="323"/>
      <c r="I45" s="323"/>
      <c r="J45" s="323"/>
      <c r="K45" s="323"/>
      <c r="L45" s="323"/>
      <c r="M45" s="323"/>
      <c r="N45" s="323"/>
      <c r="O45" s="323"/>
      <c r="P45" s="323"/>
      <c r="Q45" s="323"/>
      <c r="R45" s="652">
        <f t="shared" si="2"/>
        <v>260363334</v>
      </c>
      <c r="S45" s="323"/>
      <c r="T45" s="323"/>
      <c r="U45" s="323"/>
      <c r="V45" s="323"/>
      <c r="W45" s="323"/>
      <c r="X45" s="323"/>
      <c r="Y45" s="323"/>
      <c r="Z45" s="323"/>
      <c r="AA45" s="323"/>
      <c r="AB45" s="323"/>
      <c r="AC45" s="323">
        <f>AC46+AC47+AC48</f>
        <v>210683216</v>
      </c>
      <c r="AD45" s="323"/>
      <c r="AE45" s="323"/>
      <c r="AF45" s="323"/>
      <c r="AG45" s="323"/>
      <c r="AH45" s="323"/>
      <c r="AI45" s="323"/>
      <c r="AJ45" s="323">
        <f t="shared" si="1"/>
        <v>210683216</v>
      </c>
      <c r="AK45" s="323">
        <f t="shared" si="5"/>
        <v>235224734</v>
      </c>
      <c r="AN45" s="531">
        <f t="shared" si="3"/>
        <v>-235224734</v>
      </c>
    </row>
    <row r="46" spans="1:43" ht="16.5" customHeight="1">
      <c r="A46" s="320" t="s">
        <v>848</v>
      </c>
      <c r="B46" s="323">
        <v>14956827</v>
      </c>
      <c r="C46" s="323">
        <v>0</v>
      </c>
      <c r="D46" s="560"/>
      <c r="E46" s="323"/>
      <c r="F46" s="323"/>
      <c r="G46" s="323"/>
      <c r="H46" s="323"/>
      <c r="I46" s="323"/>
      <c r="J46" s="323"/>
      <c r="K46" s="323"/>
      <c r="L46" s="323"/>
      <c r="M46" s="323"/>
      <c r="N46" s="323"/>
      <c r="O46" s="323"/>
      <c r="P46" s="323"/>
      <c r="Q46" s="323"/>
      <c r="R46" s="652">
        <f t="shared" si="2"/>
        <v>0</v>
      </c>
      <c r="S46" s="323"/>
      <c r="T46" s="323"/>
      <c r="U46" s="323"/>
      <c r="V46" s="323"/>
      <c r="W46" s="323"/>
      <c r="X46" s="323"/>
      <c r="Y46" s="323"/>
      <c r="Z46" s="323"/>
      <c r="AA46" s="323"/>
      <c r="AB46" s="323"/>
      <c r="AC46" s="323">
        <v>11922842</v>
      </c>
      <c r="AD46" s="323"/>
      <c r="AE46" s="323"/>
      <c r="AF46" s="323"/>
      <c r="AG46" s="323"/>
      <c r="AH46" s="323"/>
      <c r="AI46" s="323"/>
      <c r="AJ46" s="323">
        <f t="shared" si="1"/>
        <v>11922842</v>
      </c>
      <c r="AK46" s="323">
        <f t="shared" si="5"/>
        <v>3033985</v>
      </c>
    </row>
    <row r="47" spans="1:43" ht="16.5" customHeight="1">
      <c r="A47" s="320" t="s">
        <v>851</v>
      </c>
      <c r="B47" s="323">
        <v>170587789</v>
      </c>
      <c r="C47" s="323">
        <v>-7304</v>
      </c>
      <c r="D47" s="560"/>
      <c r="E47" s="323"/>
      <c r="F47" s="323"/>
      <c r="G47" s="323"/>
      <c r="H47" s="323"/>
      <c r="I47" s="323"/>
      <c r="J47" s="323"/>
      <c r="K47" s="323"/>
      <c r="L47" s="323"/>
      <c r="M47" s="323"/>
      <c r="N47" s="323"/>
      <c r="O47" s="323"/>
      <c r="P47" s="323"/>
      <c r="Q47" s="323"/>
      <c r="R47" s="652">
        <f t="shared" si="2"/>
        <v>-7304</v>
      </c>
      <c r="S47" s="323"/>
      <c r="T47" s="323"/>
      <c r="U47" s="323"/>
      <c r="V47" s="323"/>
      <c r="W47" s="323"/>
      <c r="X47" s="323"/>
      <c r="Y47" s="323"/>
      <c r="Z47" s="323"/>
      <c r="AA47" s="323"/>
      <c r="AB47" s="323"/>
      <c r="AC47" s="323">
        <v>118626099</v>
      </c>
      <c r="AD47" s="323"/>
      <c r="AE47" s="323"/>
      <c r="AF47" s="323"/>
      <c r="AG47" s="323"/>
      <c r="AH47" s="323"/>
      <c r="AI47" s="323"/>
      <c r="AJ47" s="323">
        <f t="shared" si="1"/>
        <v>118626099</v>
      </c>
      <c r="AK47" s="323">
        <f t="shared" si="5"/>
        <v>51954386</v>
      </c>
    </row>
    <row r="48" spans="1:43" ht="16.5" customHeight="1">
      <c r="A48" s="321" t="s">
        <v>1039</v>
      </c>
      <c r="B48" s="536">
        <v>0</v>
      </c>
      <c r="C48" s="536">
        <v>260370638</v>
      </c>
      <c r="D48" s="564"/>
      <c r="E48" s="536"/>
      <c r="F48" s="536"/>
      <c r="G48" s="536"/>
      <c r="H48" s="536"/>
      <c r="I48" s="536"/>
      <c r="J48" s="536"/>
      <c r="K48" s="536"/>
      <c r="L48" s="536"/>
      <c r="M48" s="536"/>
      <c r="N48" s="536"/>
      <c r="O48" s="536"/>
      <c r="P48" s="536"/>
      <c r="Q48" s="536"/>
      <c r="R48" s="655">
        <f t="shared" si="2"/>
        <v>260370638</v>
      </c>
      <c r="S48" s="536"/>
      <c r="T48" s="536"/>
      <c r="U48" s="536"/>
      <c r="V48" s="536"/>
      <c r="W48" s="536"/>
      <c r="X48" s="536"/>
      <c r="Y48" s="536"/>
      <c r="Z48" s="536"/>
      <c r="AA48" s="536"/>
      <c r="AB48" s="536"/>
      <c r="AC48" s="536">
        <v>80134275</v>
      </c>
      <c r="AD48" s="536"/>
      <c r="AE48" s="536"/>
      <c r="AF48" s="536"/>
      <c r="AG48" s="536"/>
      <c r="AH48" s="536"/>
      <c r="AI48" s="536"/>
      <c r="AJ48" s="536">
        <f t="shared" si="1"/>
        <v>80134275</v>
      </c>
      <c r="AK48" s="536">
        <f t="shared" si="5"/>
        <v>180236363</v>
      </c>
    </row>
    <row r="49" spans="1:42" ht="27" customHeight="1">
      <c r="A49" s="322" t="s">
        <v>1043</v>
      </c>
      <c r="B49" s="323">
        <v>13485824</v>
      </c>
      <c r="C49" s="323">
        <f>C50+C5+C52+C53</f>
        <v>39021635</v>
      </c>
      <c r="D49" s="560"/>
      <c r="E49" s="323"/>
      <c r="F49" s="323"/>
      <c r="G49" s="323"/>
      <c r="H49" s="323"/>
      <c r="I49" s="323"/>
      <c r="J49" s="323"/>
      <c r="K49" s="323"/>
      <c r="L49" s="323"/>
      <c r="M49" s="323"/>
      <c r="N49" s="323"/>
      <c r="O49" s="323"/>
      <c r="P49" s="323"/>
      <c r="Q49" s="323"/>
      <c r="R49" s="652">
        <f t="shared" si="2"/>
        <v>39021635</v>
      </c>
      <c r="S49" s="323"/>
      <c r="T49" s="323"/>
      <c r="U49" s="323"/>
      <c r="V49" s="323"/>
      <c r="W49" s="323"/>
      <c r="X49" s="323"/>
      <c r="Y49" s="323"/>
      <c r="Z49" s="323"/>
      <c r="AA49" s="323"/>
      <c r="AB49" s="323"/>
      <c r="AC49" s="323">
        <f>AC50+AC51+AC52+AC53</f>
        <v>28032324</v>
      </c>
      <c r="AD49" s="323"/>
      <c r="AE49" s="323"/>
      <c r="AF49" s="323"/>
      <c r="AG49" s="323"/>
      <c r="AH49" s="323"/>
      <c r="AI49" s="323"/>
      <c r="AJ49" s="323">
        <f t="shared" si="1"/>
        <v>28032324</v>
      </c>
      <c r="AK49" s="323">
        <f t="shared" si="5"/>
        <v>24475135</v>
      </c>
      <c r="AN49" s="531">
        <f t="shared" si="3"/>
        <v>-24475135</v>
      </c>
    </row>
    <row r="50" spans="1:42" ht="17.25" customHeight="1">
      <c r="A50" s="320" t="s">
        <v>1042</v>
      </c>
      <c r="B50" s="323">
        <v>4000000</v>
      </c>
      <c r="C50" s="323">
        <v>0</v>
      </c>
      <c r="D50" s="560"/>
      <c r="E50" s="323"/>
      <c r="F50" s="323"/>
      <c r="G50" s="323"/>
      <c r="H50" s="323"/>
      <c r="I50" s="323"/>
      <c r="J50" s="323"/>
      <c r="K50" s="323"/>
      <c r="L50" s="323"/>
      <c r="M50" s="323"/>
      <c r="N50" s="323"/>
      <c r="O50" s="323"/>
      <c r="P50" s="323"/>
      <c r="Q50" s="323"/>
      <c r="R50" s="652">
        <f t="shared" si="2"/>
        <v>0</v>
      </c>
      <c r="S50" s="323"/>
      <c r="T50" s="323"/>
      <c r="U50" s="323"/>
      <c r="V50" s="323"/>
      <c r="W50" s="323"/>
      <c r="X50" s="323"/>
      <c r="Y50" s="323"/>
      <c r="Z50" s="323"/>
      <c r="AA50" s="323"/>
      <c r="AB50" s="323"/>
      <c r="AC50" s="323">
        <v>4000000</v>
      </c>
      <c r="AD50" s="323"/>
      <c r="AE50" s="323"/>
      <c r="AF50" s="323"/>
      <c r="AG50" s="323"/>
      <c r="AH50" s="323"/>
      <c r="AI50" s="323"/>
      <c r="AJ50" s="323">
        <f t="shared" ref="AJ50:AJ51" si="6">SUM(S50:AI50)</f>
        <v>4000000</v>
      </c>
      <c r="AK50" s="323">
        <f t="shared" si="5"/>
        <v>0</v>
      </c>
    </row>
    <row r="51" spans="1:42" ht="15.75" customHeight="1">
      <c r="A51" s="320" t="s">
        <v>1041</v>
      </c>
      <c r="B51" s="323">
        <v>4705745</v>
      </c>
      <c r="C51" s="323">
        <v>0</v>
      </c>
      <c r="D51" s="560"/>
      <c r="E51" s="323"/>
      <c r="F51" s="323"/>
      <c r="G51" s="323"/>
      <c r="H51" s="323"/>
      <c r="I51" s="323"/>
      <c r="J51" s="323"/>
      <c r="K51" s="323"/>
      <c r="L51" s="323"/>
      <c r="M51" s="323"/>
      <c r="N51" s="323"/>
      <c r="O51" s="323"/>
      <c r="P51" s="323"/>
      <c r="Q51" s="323"/>
      <c r="R51" s="652">
        <f t="shared" si="2"/>
        <v>0</v>
      </c>
      <c r="S51" s="323"/>
      <c r="T51" s="323"/>
      <c r="U51" s="323"/>
      <c r="V51" s="323"/>
      <c r="W51" s="323"/>
      <c r="X51" s="323"/>
      <c r="Y51" s="323"/>
      <c r="Z51" s="323"/>
      <c r="AA51" s="323"/>
      <c r="AB51" s="323"/>
      <c r="AC51" s="323">
        <v>4705745</v>
      </c>
      <c r="AD51" s="323"/>
      <c r="AE51" s="323"/>
      <c r="AF51" s="323"/>
      <c r="AG51" s="323"/>
      <c r="AH51" s="323"/>
      <c r="AI51" s="323"/>
      <c r="AJ51" s="323">
        <f t="shared" si="6"/>
        <v>4705745</v>
      </c>
      <c r="AK51" s="323">
        <f t="shared" si="5"/>
        <v>0</v>
      </c>
    </row>
    <row r="52" spans="1:42" ht="16.5" customHeight="1">
      <c r="A52" s="320" t="s">
        <v>852</v>
      </c>
      <c r="B52" s="323">
        <v>4780079</v>
      </c>
      <c r="C52" s="323">
        <v>0</v>
      </c>
      <c r="D52" s="560"/>
      <c r="E52" s="323"/>
      <c r="F52" s="323"/>
      <c r="G52" s="323"/>
      <c r="H52" s="323"/>
      <c r="I52" s="323"/>
      <c r="J52" s="323"/>
      <c r="K52" s="323"/>
      <c r="L52" s="323"/>
      <c r="M52" s="323"/>
      <c r="N52" s="323"/>
      <c r="O52" s="323"/>
      <c r="P52" s="323"/>
      <c r="Q52" s="323"/>
      <c r="R52" s="652">
        <f t="shared" si="2"/>
        <v>0</v>
      </c>
      <c r="S52" s="323"/>
      <c r="T52" s="323"/>
      <c r="U52" s="323"/>
      <c r="V52" s="323"/>
      <c r="W52" s="323"/>
      <c r="X52" s="323"/>
      <c r="Y52" s="323"/>
      <c r="Z52" s="323"/>
      <c r="AA52" s="323"/>
      <c r="AB52" s="323"/>
      <c r="AC52" s="323">
        <v>4748718</v>
      </c>
      <c r="AD52" s="323"/>
      <c r="AE52" s="323"/>
      <c r="AF52" s="323"/>
      <c r="AG52" s="323"/>
      <c r="AH52" s="323"/>
      <c r="AI52" s="323"/>
      <c r="AJ52" s="323">
        <f t="shared" si="1"/>
        <v>4748718</v>
      </c>
      <c r="AK52" s="323">
        <f t="shared" si="5"/>
        <v>31361</v>
      </c>
    </row>
    <row r="53" spans="1:42" ht="16.5" customHeight="1">
      <c r="A53" s="320" t="s">
        <v>1040</v>
      </c>
      <c r="B53" s="323">
        <v>0</v>
      </c>
      <c r="C53" s="323">
        <v>39021635</v>
      </c>
      <c r="D53" s="560"/>
      <c r="E53" s="323"/>
      <c r="F53" s="323"/>
      <c r="G53" s="323"/>
      <c r="H53" s="323"/>
      <c r="I53" s="323"/>
      <c r="J53" s="323"/>
      <c r="K53" s="323"/>
      <c r="L53" s="323"/>
      <c r="M53" s="323"/>
      <c r="N53" s="323"/>
      <c r="O53" s="323"/>
      <c r="P53" s="323"/>
      <c r="Q53" s="323"/>
      <c r="R53" s="652">
        <f t="shared" si="2"/>
        <v>39021635</v>
      </c>
      <c r="S53" s="323"/>
      <c r="T53" s="323"/>
      <c r="U53" s="323"/>
      <c r="V53" s="323"/>
      <c r="W53" s="323"/>
      <c r="X53" s="323"/>
      <c r="Y53" s="323"/>
      <c r="Z53" s="323"/>
      <c r="AA53" s="323"/>
      <c r="AB53" s="323"/>
      <c r="AC53" s="538">
        <v>14577861</v>
      </c>
      <c r="AD53" s="323"/>
      <c r="AE53" s="323"/>
      <c r="AF53" s="323"/>
      <c r="AG53" s="323"/>
      <c r="AH53" s="323"/>
      <c r="AI53" s="323"/>
      <c r="AJ53" s="323">
        <f t="shared" si="1"/>
        <v>14577861</v>
      </c>
      <c r="AK53" s="323">
        <f t="shared" si="5"/>
        <v>24443774</v>
      </c>
    </row>
    <row r="54" spans="1:42" s="631" customFormat="1" ht="37.5" customHeight="1">
      <c r="A54" s="633" t="s">
        <v>1142</v>
      </c>
      <c r="B54" s="634">
        <f>B55</f>
        <v>0</v>
      </c>
      <c r="C54" s="634">
        <f>C55</f>
        <v>2334356</v>
      </c>
      <c r="D54" s="635"/>
      <c r="E54" s="634"/>
      <c r="F54" s="634"/>
      <c r="G54" s="634"/>
      <c r="H54" s="634"/>
      <c r="I54" s="634"/>
      <c r="J54" s="634"/>
      <c r="K54" s="634"/>
      <c r="L54" s="634"/>
      <c r="M54" s="634"/>
      <c r="N54" s="634"/>
      <c r="O54" s="634"/>
      <c r="P54" s="634"/>
      <c r="Q54" s="634"/>
      <c r="R54" s="652">
        <f t="shared" si="2"/>
        <v>2334356</v>
      </c>
      <c r="S54" s="634"/>
      <c r="T54" s="634"/>
      <c r="U54" s="634"/>
      <c r="V54" s="634"/>
      <c r="W54" s="634"/>
      <c r="X54" s="634"/>
      <c r="Y54" s="634"/>
      <c r="Z54" s="634"/>
      <c r="AA54" s="634"/>
      <c r="AB54" s="634"/>
      <c r="AC54" s="636"/>
      <c r="AD54" s="634"/>
      <c r="AE54" s="634"/>
      <c r="AF54" s="634"/>
      <c r="AG54" s="634"/>
      <c r="AH54" s="634"/>
      <c r="AI54" s="634"/>
      <c r="AJ54" s="323">
        <f t="shared" ref="AJ54:AJ57" si="7">SUM(S54:AI54)</f>
        <v>0</v>
      </c>
      <c r="AK54" s="323">
        <f t="shared" si="5"/>
        <v>2334356</v>
      </c>
      <c r="AM54" s="637"/>
      <c r="AN54" s="637"/>
      <c r="AO54" s="637"/>
      <c r="AP54" s="637"/>
    </row>
    <row r="55" spans="1:42" s="631" customFormat="1" ht="16.5" customHeight="1">
      <c r="A55" s="633" t="s">
        <v>1040</v>
      </c>
      <c r="B55" s="634">
        <v>0</v>
      </c>
      <c r="C55" s="634">
        <v>2334356</v>
      </c>
      <c r="D55" s="635"/>
      <c r="E55" s="634"/>
      <c r="F55" s="634"/>
      <c r="G55" s="634"/>
      <c r="H55" s="634"/>
      <c r="I55" s="634"/>
      <c r="J55" s="634"/>
      <c r="K55" s="634"/>
      <c r="L55" s="634"/>
      <c r="M55" s="634"/>
      <c r="N55" s="634"/>
      <c r="O55" s="634"/>
      <c r="P55" s="634"/>
      <c r="Q55" s="634"/>
      <c r="R55" s="652">
        <f t="shared" si="2"/>
        <v>2334356</v>
      </c>
      <c r="S55" s="634"/>
      <c r="T55" s="634"/>
      <c r="U55" s="634"/>
      <c r="V55" s="634"/>
      <c r="W55" s="634"/>
      <c r="X55" s="634"/>
      <c r="Y55" s="634"/>
      <c r="Z55" s="634"/>
      <c r="AA55" s="634"/>
      <c r="AB55" s="634"/>
      <c r="AC55" s="636"/>
      <c r="AD55" s="634"/>
      <c r="AE55" s="634"/>
      <c r="AF55" s="634"/>
      <c r="AG55" s="634"/>
      <c r="AH55" s="634"/>
      <c r="AI55" s="634"/>
      <c r="AJ55" s="323">
        <f t="shared" si="7"/>
        <v>0</v>
      </c>
      <c r="AK55" s="323">
        <f t="shared" si="5"/>
        <v>2334356</v>
      </c>
      <c r="AM55" s="637"/>
      <c r="AN55" s="637"/>
      <c r="AO55" s="637"/>
      <c r="AP55" s="637"/>
    </row>
    <row r="56" spans="1:42" s="631" customFormat="1" ht="35.25" customHeight="1">
      <c r="A56" s="633" t="s">
        <v>1143</v>
      </c>
      <c r="B56" s="634">
        <f>B57</f>
        <v>0</v>
      </c>
      <c r="C56" s="634">
        <f>C57</f>
        <v>400</v>
      </c>
      <c r="D56" s="635"/>
      <c r="E56" s="634"/>
      <c r="F56" s="634"/>
      <c r="G56" s="634"/>
      <c r="H56" s="634"/>
      <c r="I56" s="634"/>
      <c r="J56" s="634"/>
      <c r="K56" s="634"/>
      <c r="L56" s="634"/>
      <c r="M56" s="634"/>
      <c r="N56" s="634"/>
      <c r="O56" s="634"/>
      <c r="P56" s="634"/>
      <c r="Q56" s="634"/>
      <c r="R56" s="652">
        <f t="shared" si="2"/>
        <v>400</v>
      </c>
      <c r="S56" s="634"/>
      <c r="T56" s="634"/>
      <c r="U56" s="634"/>
      <c r="V56" s="634"/>
      <c r="W56" s="634"/>
      <c r="X56" s="634"/>
      <c r="Y56" s="634"/>
      <c r="Z56" s="634"/>
      <c r="AA56" s="634"/>
      <c r="AB56" s="634"/>
      <c r="AC56" s="636"/>
      <c r="AD56" s="634"/>
      <c r="AE56" s="634"/>
      <c r="AF56" s="634"/>
      <c r="AG56" s="634"/>
      <c r="AH56" s="634"/>
      <c r="AI56" s="634"/>
      <c r="AJ56" s="323">
        <f t="shared" si="7"/>
        <v>0</v>
      </c>
      <c r="AK56" s="323">
        <f t="shared" si="5"/>
        <v>400</v>
      </c>
      <c r="AM56" s="637"/>
      <c r="AN56" s="637"/>
      <c r="AO56" s="637"/>
      <c r="AP56" s="637"/>
    </row>
    <row r="57" spans="1:42" s="631" customFormat="1" ht="16.5" customHeight="1">
      <c r="A57" s="633" t="s">
        <v>1040</v>
      </c>
      <c r="B57" s="634">
        <v>0</v>
      </c>
      <c r="C57" s="634">
        <v>400</v>
      </c>
      <c r="D57" s="635"/>
      <c r="E57" s="634"/>
      <c r="F57" s="634"/>
      <c r="G57" s="634"/>
      <c r="H57" s="634"/>
      <c r="I57" s="634"/>
      <c r="J57" s="634"/>
      <c r="K57" s="634"/>
      <c r="L57" s="634"/>
      <c r="M57" s="634"/>
      <c r="N57" s="634"/>
      <c r="O57" s="634"/>
      <c r="P57" s="634"/>
      <c r="Q57" s="634"/>
      <c r="R57" s="652">
        <f t="shared" si="2"/>
        <v>400</v>
      </c>
      <c r="S57" s="634"/>
      <c r="T57" s="634"/>
      <c r="U57" s="634"/>
      <c r="V57" s="634"/>
      <c r="W57" s="634"/>
      <c r="X57" s="634"/>
      <c r="Y57" s="634"/>
      <c r="Z57" s="634"/>
      <c r="AA57" s="634"/>
      <c r="AB57" s="634"/>
      <c r="AC57" s="636"/>
      <c r="AD57" s="634"/>
      <c r="AE57" s="634"/>
      <c r="AF57" s="634"/>
      <c r="AG57" s="634"/>
      <c r="AH57" s="634"/>
      <c r="AI57" s="634"/>
      <c r="AJ57" s="323">
        <f t="shared" si="7"/>
        <v>0</v>
      </c>
      <c r="AK57" s="323">
        <f t="shared" si="5"/>
        <v>400</v>
      </c>
      <c r="AM57" s="637"/>
      <c r="AN57" s="637"/>
      <c r="AO57" s="637"/>
      <c r="AP57" s="637"/>
    </row>
    <row r="58" spans="1:42" ht="16.5" customHeight="1">
      <c r="A58" s="322" t="s">
        <v>631</v>
      </c>
      <c r="B58" s="323">
        <v>30016669.710000001</v>
      </c>
      <c r="C58" s="323"/>
      <c r="D58" s="560"/>
      <c r="E58" s="323"/>
      <c r="F58" s="323"/>
      <c r="G58" s="323"/>
      <c r="H58" s="323"/>
      <c r="I58" s="323"/>
      <c r="J58" s="323"/>
      <c r="K58" s="323"/>
      <c r="L58" s="323"/>
      <c r="M58" s="323"/>
      <c r="N58" s="323"/>
      <c r="O58" s="323"/>
      <c r="P58" s="323"/>
      <c r="Q58" s="323"/>
      <c r="R58" s="652">
        <f t="shared" si="2"/>
        <v>0</v>
      </c>
      <c r="S58" s="323">
        <f t="shared" ref="S58" si="8">S59+S62</f>
        <v>425856</v>
      </c>
      <c r="T58" s="323"/>
      <c r="U58" s="323"/>
      <c r="V58" s="323"/>
      <c r="W58" s="323"/>
      <c r="X58" s="323"/>
      <c r="Y58" s="323"/>
      <c r="Z58" s="323"/>
      <c r="AA58" s="323"/>
      <c r="AB58" s="323"/>
      <c r="AC58" s="538"/>
      <c r="AD58" s="323"/>
      <c r="AE58" s="323"/>
      <c r="AF58" s="323"/>
      <c r="AG58" s="323"/>
      <c r="AH58" s="323"/>
      <c r="AI58" s="323"/>
      <c r="AJ58" s="323">
        <f t="shared" si="1"/>
        <v>425856</v>
      </c>
      <c r="AK58" s="323">
        <f t="shared" si="5"/>
        <v>29590813.710000001</v>
      </c>
      <c r="AN58" s="531">
        <f>AM58-AK58</f>
        <v>-29590813.710000001</v>
      </c>
    </row>
    <row r="59" spans="1:42" ht="16.5" customHeight="1">
      <c r="A59" s="322" t="s">
        <v>461</v>
      </c>
      <c r="B59" s="323">
        <v>21752324.199999999</v>
      </c>
      <c r="C59" s="323"/>
      <c r="D59" s="560"/>
      <c r="E59" s="323"/>
      <c r="F59" s="323"/>
      <c r="G59" s="323"/>
      <c r="H59" s="323"/>
      <c r="I59" s="323"/>
      <c r="J59" s="323"/>
      <c r="K59" s="323"/>
      <c r="L59" s="323"/>
      <c r="M59" s="323"/>
      <c r="N59" s="323"/>
      <c r="O59" s="323"/>
      <c r="P59" s="323"/>
      <c r="Q59" s="323"/>
      <c r="R59" s="652">
        <f t="shared" si="2"/>
        <v>0</v>
      </c>
      <c r="S59" s="323"/>
      <c r="T59" s="323"/>
      <c r="U59" s="323"/>
      <c r="V59" s="323"/>
      <c r="W59" s="323"/>
      <c r="X59" s="323"/>
      <c r="Y59" s="323"/>
      <c r="Z59" s="323"/>
      <c r="AA59" s="323"/>
      <c r="AB59" s="323"/>
      <c r="AC59" s="538"/>
      <c r="AD59" s="323"/>
      <c r="AE59" s="323"/>
      <c r="AF59" s="323"/>
      <c r="AG59" s="323"/>
      <c r="AH59" s="323"/>
      <c r="AI59" s="323"/>
      <c r="AJ59" s="323">
        <f t="shared" si="1"/>
        <v>0</v>
      </c>
      <c r="AK59" s="323">
        <f t="shared" si="5"/>
        <v>21752324.199999999</v>
      </c>
      <c r="AN59" s="531">
        <f t="shared" si="3"/>
        <v>-21752324.199999999</v>
      </c>
    </row>
    <row r="60" spans="1:42" ht="16.5" customHeight="1">
      <c r="A60" s="322" t="s">
        <v>632</v>
      </c>
      <c r="B60" s="323">
        <v>5327704.5999999996</v>
      </c>
      <c r="C60" s="323"/>
      <c r="D60" s="560"/>
      <c r="E60" s="323"/>
      <c r="F60" s="323"/>
      <c r="G60" s="323"/>
      <c r="H60" s="323"/>
      <c r="I60" s="323"/>
      <c r="J60" s="323"/>
      <c r="K60" s="323"/>
      <c r="L60" s="323"/>
      <c r="M60" s="323"/>
      <c r="N60" s="323"/>
      <c r="O60" s="323"/>
      <c r="P60" s="323"/>
      <c r="Q60" s="323"/>
      <c r="R60" s="652">
        <f t="shared" si="2"/>
        <v>0</v>
      </c>
      <c r="S60" s="323"/>
      <c r="T60" s="323"/>
      <c r="U60" s="323"/>
      <c r="V60" s="323"/>
      <c r="W60" s="323"/>
      <c r="X60" s="323"/>
      <c r="Y60" s="323"/>
      <c r="Z60" s="323"/>
      <c r="AA60" s="323"/>
      <c r="AB60" s="323"/>
      <c r="AC60" s="323"/>
      <c r="AD60" s="323"/>
      <c r="AE60" s="323"/>
      <c r="AF60" s="323"/>
      <c r="AG60" s="323"/>
      <c r="AH60" s="323"/>
      <c r="AI60" s="323"/>
      <c r="AJ60" s="323">
        <f t="shared" si="1"/>
        <v>0</v>
      </c>
      <c r="AK60" s="323">
        <f t="shared" si="5"/>
        <v>5327704.5999999996</v>
      </c>
      <c r="AM60" s="531">
        <v>5327704.5999999996</v>
      </c>
      <c r="AN60" s="531">
        <f t="shared" si="3"/>
        <v>0</v>
      </c>
    </row>
    <row r="61" spans="1:42" ht="16.5" customHeight="1">
      <c r="A61" s="322" t="s">
        <v>794</v>
      </c>
      <c r="B61" s="323">
        <v>16424619.6</v>
      </c>
      <c r="C61" s="323"/>
      <c r="D61" s="560"/>
      <c r="E61" s="323"/>
      <c r="F61" s="323"/>
      <c r="G61" s="323"/>
      <c r="H61" s="323"/>
      <c r="I61" s="323"/>
      <c r="J61" s="323"/>
      <c r="K61" s="323"/>
      <c r="L61" s="323"/>
      <c r="M61" s="323"/>
      <c r="N61" s="323"/>
      <c r="O61" s="323"/>
      <c r="P61" s="323"/>
      <c r="Q61" s="323"/>
      <c r="R61" s="652">
        <f t="shared" si="2"/>
        <v>0</v>
      </c>
      <c r="S61" s="323"/>
      <c r="T61" s="323"/>
      <c r="U61" s="323"/>
      <c r="V61" s="323"/>
      <c r="W61" s="323"/>
      <c r="X61" s="323"/>
      <c r="Y61" s="323"/>
      <c r="Z61" s="323"/>
      <c r="AA61" s="323"/>
      <c r="AB61" s="323"/>
      <c r="AC61" s="323"/>
      <c r="AD61" s="323"/>
      <c r="AE61" s="323"/>
      <c r="AF61" s="323"/>
      <c r="AG61" s="323"/>
      <c r="AH61" s="323"/>
      <c r="AI61" s="323"/>
      <c r="AJ61" s="323">
        <f t="shared" si="1"/>
        <v>0</v>
      </c>
      <c r="AK61" s="323">
        <f t="shared" si="5"/>
        <v>16424619.6</v>
      </c>
      <c r="AM61" s="531">
        <v>16424619.6</v>
      </c>
      <c r="AN61" s="531">
        <f t="shared" si="3"/>
        <v>0</v>
      </c>
    </row>
    <row r="62" spans="1:42" ht="16.5" customHeight="1">
      <c r="A62" s="322" t="s">
        <v>789</v>
      </c>
      <c r="B62" s="323">
        <v>8264345.5099999998</v>
      </c>
      <c r="C62" s="323"/>
      <c r="D62" s="560"/>
      <c r="E62" s="323"/>
      <c r="F62" s="323"/>
      <c r="G62" s="323"/>
      <c r="H62" s="323"/>
      <c r="I62" s="323"/>
      <c r="J62" s="323"/>
      <c r="K62" s="323"/>
      <c r="L62" s="323"/>
      <c r="M62" s="323"/>
      <c r="N62" s="323"/>
      <c r="O62" s="323"/>
      <c r="P62" s="323"/>
      <c r="Q62" s="323"/>
      <c r="R62" s="652">
        <f t="shared" si="2"/>
        <v>0</v>
      </c>
      <c r="S62" s="323">
        <v>425856</v>
      </c>
      <c r="T62" s="323"/>
      <c r="U62" s="323"/>
      <c r="V62" s="323"/>
      <c r="W62" s="323"/>
      <c r="X62" s="323"/>
      <c r="Y62" s="323"/>
      <c r="Z62" s="323"/>
      <c r="AA62" s="323"/>
      <c r="AB62" s="323"/>
      <c r="AC62" s="323"/>
      <c r="AD62" s="323"/>
      <c r="AE62" s="323"/>
      <c r="AF62" s="323"/>
      <c r="AG62" s="323"/>
      <c r="AH62" s="323"/>
      <c r="AI62" s="323"/>
      <c r="AJ62" s="323">
        <f t="shared" si="1"/>
        <v>425856</v>
      </c>
      <c r="AK62" s="323">
        <f t="shared" si="5"/>
        <v>7838489.5099999998</v>
      </c>
      <c r="AM62" s="531">
        <v>8690196.5099999998</v>
      </c>
      <c r="AN62" s="531">
        <f t="shared" si="3"/>
        <v>851707</v>
      </c>
    </row>
    <row r="63" spans="1:42" ht="16.5" customHeight="1">
      <c r="A63" s="322" t="s">
        <v>790</v>
      </c>
      <c r="B63" s="323">
        <v>17676277.809999999</v>
      </c>
      <c r="C63" s="323"/>
      <c r="D63" s="560"/>
      <c r="E63" s="323"/>
      <c r="F63" s="323"/>
      <c r="G63" s="323"/>
      <c r="H63" s="323"/>
      <c r="I63" s="323"/>
      <c r="J63" s="323"/>
      <c r="K63" s="323"/>
      <c r="L63" s="323"/>
      <c r="M63" s="323"/>
      <c r="N63" s="323"/>
      <c r="O63" s="323"/>
      <c r="P63" s="323"/>
      <c r="Q63" s="323"/>
      <c r="R63" s="652">
        <f t="shared" si="2"/>
        <v>0</v>
      </c>
      <c r="S63" s="323"/>
      <c r="T63" s="323"/>
      <c r="U63" s="323"/>
      <c r="V63" s="323"/>
      <c r="W63" s="323"/>
      <c r="X63" s="323"/>
      <c r="Y63" s="323"/>
      <c r="Z63" s="323"/>
      <c r="AA63" s="323"/>
      <c r="AB63" s="323"/>
      <c r="AC63" s="323"/>
      <c r="AD63" s="323"/>
      <c r="AE63" s="323"/>
      <c r="AF63" s="323"/>
      <c r="AG63" s="323"/>
      <c r="AH63" s="323"/>
      <c r="AI63" s="323"/>
      <c r="AJ63" s="323">
        <f t="shared" si="1"/>
        <v>0</v>
      </c>
      <c r="AK63" s="323">
        <f t="shared" si="5"/>
        <v>17676277.809999999</v>
      </c>
      <c r="AM63" s="531">
        <v>17676277.809999999</v>
      </c>
      <c r="AN63" s="531">
        <f t="shared" si="3"/>
        <v>0</v>
      </c>
    </row>
    <row r="64" spans="1:42" ht="16.5" customHeight="1">
      <c r="A64" s="322" t="s">
        <v>795</v>
      </c>
      <c r="B64" s="323">
        <v>1888835.03</v>
      </c>
      <c r="C64" s="323"/>
      <c r="D64" s="560"/>
      <c r="E64" s="323"/>
      <c r="F64" s="323"/>
      <c r="G64" s="323"/>
      <c r="H64" s="323"/>
      <c r="I64" s="323"/>
      <c r="J64" s="323"/>
      <c r="K64" s="323"/>
      <c r="L64" s="323"/>
      <c r="M64" s="323"/>
      <c r="N64" s="323"/>
      <c r="O64" s="323"/>
      <c r="P64" s="323"/>
      <c r="Q64" s="323"/>
      <c r="R64" s="652">
        <f t="shared" si="2"/>
        <v>0</v>
      </c>
      <c r="S64" s="323"/>
      <c r="T64" s="323"/>
      <c r="U64" s="323"/>
      <c r="V64" s="323"/>
      <c r="W64" s="323"/>
      <c r="X64" s="323"/>
      <c r="Y64" s="323"/>
      <c r="Z64" s="323"/>
      <c r="AA64" s="323"/>
      <c r="AB64" s="323"/>
      <c r="AC64" s="323"/>
      <c r="AD64" s="323"/>
      <c r="AE64" s="323"/>
      <c r="AF64" s="323"/>
      <c r="AG64" s="323"/>
      <c r="AH64" s="323"/>
      <c r="AI64" s="323"/>
      <c r="AJ64" s="323">
        <f t="shared" si="1"/>
        <v>0</v>
      </c>
      <c r="AK64" s="323">
        <f t="shared" si="5"/>
        <v>1888835.03</v>
      </c>
      <c r="AM64" s="531">
        <v>1888835.03</v>
      </c>
      <c r="AN64" s="531">
        <f t="shared" si="3"/>
        <v>0</v>
      </c>
    </row>
    <row r="65" spans="1:40" ht="16.5" customHeight="1">
      <c r="A65" s="322" t="s">
        <v>796</v>
      </c>
      <c r="B65" s="323">
        <v>-11300767.33</v>
      </c>
      <c r="C65" s="323"/>
      <c r="D65" s="560"/>
      <c r="E65" s="323"/>
      <c r="F65" s="323"/>
      <c r="G65" s="323"/>
      <c r="H65" s="323"/>
      <c r="I65" s="323"/>
      <c r="J65" s="323"/>
      <c r="K65" s="323"/>
      <c r="L65" s="323"/>
      <c r="M65" s="323"/>
      <c r="N65" s="323"/>
      <c r="O65" s="323"/>
      <c r="P65" s="323"/>
      <c r="Q65" s="323"/>
      <c r="R65" s="652">
        <f t="shared" si="2"/>
        <v>0</v>
      </c>
      <c r="S65" s="323">
        <v>425856</v>
      </c>
      <c r="T65" s="323"/>
      <c r="U65" s="323"/>
      <c r="V65" s="323"/>
      <c r="W65" s="323"/>
      <c r="X65" s="323"/>
      <c r="Y65" s="323"/>
      <c r="Z65" s="323"/>
      <c r="AA65" s="323"/>
      <c r="AB65" s="323"/>
      <c r="AC65" s="323"/>
      <c r="AD65" s="323"/>
      <c r="AE65" s="323"/>
      <c r="AF65" s="323"/>
      <c r="AG65" s="323"/>
      <c r="AH65" s="323"/>
      <c r="AI65" s="323"/>
      <c r="AJ65" s="323">
        <f t="shared" si="1"/>
        <v>425856</v>
      </c>
      <c r="AK65" s="323">
        <f t="shared" si="5"/>
        <v>-11726623.33</v>
      </c>
      <c r="AM65" s="531">
        <v>-10874916.33</v>
      </c>
      <c r="AN65" s="531">
        <f t="shared" si="3"/>
        <v>851707</v>
      </c>
    </row>
    <row r="66" spans="1:40" ht="16.5" customHeight="1">
      <c r="A66" s="321" t="s">
        <v>190</v>
      </c>
      <c r="B66" s="536">
        <v>4934700640.829999</v>
      </c>
      <c r="C66" s="536">
        <f>C8+C41+C58</f>
        <v>676386396</v>
      </c>
      <c r="D66" s="536"/>
      <c r="E66" s="536"/>
      <c r="F66" s="536"/>
      <c r="G66" s="536"/>
      <c r="H66" s="536"/>
      <c r="I66" s="536"/>
      <c r="J66" s="536"/>
      <c r="K66" s="536">
        <f>K8+K41+K58</f>
        <v>315995464</v>
      </c>
      <c r="L66" s="536"/>
      <c r="M66" s="536">
        <f>M8+M41+M58</f>
        <v>316732</v>
      </c>
      <c r="N66" s="536"/>
      <c r="O66" s="632"/>
      <c r="P66" s="536"/>
      <c r="Q66" s="536"/>
      <c r="R66" s="655">
        <f t="shared" si="2"/>
        <v>992698592</v>
      </c>
      <c r="S66" s="536">
        <f>S8+S41+S58</f>
        <v>165033146</v>
      </c>
      <c r="T66" s="536"/>
      <c r="U66" s="536"/>
      <c r="V66" s="536"/>
      <c r="W66" s="536">
        <f>W8+W41+W58</f>
        <v>11390454.779999999</v>
      </c>
      <c r="X66" s="536"/>
      <c r="Y66" s="536"/>
      <c r="Z66" s="536"/>
      <c r="AA66" s="536"/>
      <c r="AB66" s="536"/>
      <c r="AC66" s="536">
        <f>AC8+AC39+AC49</f>
        <v>345088550</v>
      </c>
      <c r="AD66" s="536"/>
      <c r="AE66" s="536">
        <f>AE8+AE41+AE58</f>
        <v>316732</v>
      </c>
      <c r="AF66" s="536"/>
      <c r="AG66" s="536">
        <f>AG8+AG41+AG58</f>
        <v>90718</v>
      </c>
      <c r="AH66" s="536"/>
      <c r="AI66" s="632"/>
      <c r="AJ66" s="536">
        <f>SUM(S66:AI66)</f>
        <v>521919600.77999997</v>
      </c>
      <c r="AK66" s="632">
        <f t="shared" si="5"/>
        <v>5405479632.0499992</v>
      </c>
      <c r="AN66" s="531">
        <f t="shared" si="3"/>
        <v>-5405479632.0499992</v>
      </c>
    </row>
    <row r="67" spans="1:40" ht="6" customHeight="1">
      <c r="B67" s="537"/>
      <c r="C67" s="537"/>
      <c r="D67" s="537"/>
      <c r="E67" s="537"/>
      <c r="F67" s="537"/>
      <c r="G67" s="537"/>
      <c r="H67" s="537"/>
      <c r="I67" s="537"/>
      <c r="J67" s="537"/>
      <c r="K67" s="538"/>
      <c r="L67" s="537"/>
      <c r="M67" s="537"/>
      <c r="N67" s="537"/>
      <c r="O67" s="537"/>
      <c r="P67" s="537"/>
      <c r="Q67" s="537"/>
      <c r="R67" s="537"/>
      <c r="S67" s="537"/>
      <c r="T67" s="537"/>
      <c r="U67" s="537"/>
      <c r="V67" s="537"/>
      <c r="W67" s="537"/>
      <c r="X67" s="537"/>
      <c r="Y67" s="537"/>
      <c r="Z67" s="537"/>
      <c r="AA67" s="537"/>
      <c r="AB67" s="537"/>
      <c r="AC67" s="537"/>
      <c r="AD67" s="537"/>
      <c r="AE67" s="537"/>
      <c r="AF67" s="537"/>
      <c r="AG67" s="537"/>
      <c r="AH67" s="537"/>
      <c r="AI67" s="537"/>
      <c r="AJ67" s="537"/>
      <c r="AK67" s="537"/>
    </row>
    <row r="68" spans="1:40" ht="16.5" customHeight="1">
      <c r="B68" s="537"/>
      <c r="C68" s="537"/>
      <c r="D68" s="537"/>
      <c r="E68" s="537"/>
      <c r="F68" s="537"/>
      <c r="G68" s="537"/>
      <c r="H68" s="537"/>
      <c r="I68" s="537"/>
      <c r="J68" s="537"/>
      <c r="K68" s="538"/>
      <c r="L68" s="537"/>
      <c r="M68" s="537"/>
      <c r="N68" s="537"/>
      <c r="O68" s="537"/>
      <c r="P68" s="537"/>
      <c r="Q68" s="537"/>
      <c r="R68" s="537"/>
      <c r="S68" s="537"/>
      <c r="T68" s="537"/>
      <c r="U68" s="537"/>
      <c r="V68" s="537"/>
      <c r="W68" s="537"/>
      <c r="X68" s="537"/>
      <c r="Y68" s="537"/>
      <c r="Z68" s="537"/>
      <c r="AA68" s="537"/>
      <c r="AB68" s="537"/>
      <c r="AC68" s="537"/>
      <c r="AD68" s="537"/>
      <c r="AE68" s="537"/>
      <c r="AF68" s="537"/>
      <c r="AG68" s="537"/>
      <c r="AH68" s="537"/>
      <c r="AI68" s="537"/>
      <c r="AJ68" s="537"/>
      <c r="AK68" s="537"/>
    </row>
    <row r="71" spans="1:40" ht="24.75" customHeight="1">
      <c r="B71" s="631"/>
    </row>
  </sheetData>
  <mergeCells count="13">
    <mergeCell ref="A6:A7"/>
    <mergeCell ref="B6:B7"/>
    <mergeCell ref="C6:R6"/>
    <mergeCell ref="S6:AJ6"/>
    <mergeCell ref="AK6:AK7"/>
    <mergeCell ref="Q5:R5"/>
    <mergeCell ref="AJ5:AK5"/>
    <mergeCell ref="A2:R2"/>
    <mergeCell ref="S2:AK2"/>
    <mergeCell ref="A3:R3"/>
    <mergeCell ref="S3:AK3"/>
    <mergeCell ref="A4:R4"/>
    <mergeCell ref="S4:AK4"/>
  </mergeCells>
  <phoneticPr fontId="6" type="noConversion"/>
  <pageMargins left="0.19685039370078741" right="0.19685039370078741" top="0.47244094488188981" bottom="0.19685039370078741" header="0.59055118110236227" footer="0.15748031496062992"/>
  <pageSetup paperSize="9" firstPageNumber="26" pageOrder="overThenDown" orientation="landscape" useFirstPageNumber="1" r:id="rId1"/>
  <headerFooter alignWithMargins="0">
    <oddHeader xml:space="preserve">&amp;R&amp;"標楷體,粗斜體"第&amp;P頁,共42頁&amp;"標楷體,標準"&amp;9
</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zoomScaleNormal="100" workbookViewId="0">
      <selection activeCell="I12" sqref="I12"/>
    </sheetView>
  </sheetViews>
  <sheetFormatPr defaultRowHeight="15.75"/>
  <cols>
    <col min="1" max="1" width="5.5" customWidth="1"/>
    <col min="2" max="2" width="6.125" customWidth="1"/>
    <col min="3" max="4" width="5.25" customWidth="1"/>
    <col min="5" max="5" width="5.5" customWidth="1"/>
    <col min="6" max="6" width="11.75" customWidth="1"/>
    <col min="7" max="7" width="5.125" customWidth="1"/>
    <col min="8" max="8" width="10" customWidth="1"/>
    <col min="9" max="9" width="9.875" customWidth="1"/>
    <col min="10" max="10" width="8.625" customWidth="1"/>
    <col min="11" max="11" width="9.625" customWidth="1"/>
    <col min="12" max="12" width="4.125" customWidth="1"/>
    <col min="13" max="13" width="0.625" customWidth="1"/>
  </cols>
  <sheetData>
    <row r="1" spans="1:12" s="1" customFormat="1" ht="21" customHeight="1">
      <c r="A1" s="24" t="s">
        <v>195</v>
      </c>
      <c r="H1" s="33"/>
      <c r="I1" s="33"/>
    </row>
    <row r="2" spans="1:12" s="1" customFormat="1" ht="27.75" customHeight="1">
      <c r="A2" s="965" t="s">
        <v>391</v>
      </c>
      <c r="B2" s="965"/>
      <c r="C2" s="965"/>
      <c r="D2" s="965"/>
      <c r="E2" s="965"/>
      <c r="F2" s="965"/>
      <c r="G2" s="965"/>
      <c r="H2" s="965"/>
      <c r="I2" s="965"/>
      <c r="J2" s="965"/>
      <c r="K2" s="965"/>
      <c r="L2" s="965"/>
    </row>
    <row r="3" spans="1:12" s="1" customFormat="1" ht="30.75" customHeight="1">
      <c r="A3" s="966" t="s">
        <v>31</v>
      </c>
      <c r="B3" s="966"/>
      <c r="C3" s="966"/>
      <c r="D3" s="966"/>
      <c r="E3" s="966"/>
      <c r="F3" s="966"/>
      <c r="G3" s="966"/>
      <c r="H3" s="966"/>
      <c r="I3" s="966"/>
      <c r="J3" s="966"/>
      <c r="K3" s="966"/>
      <c r="L3" s="966"/>
    </row>
    <row r="4" spans="1:12" s="1" customFormat="1" ht="21" customHeight="1">
      <c r="A4" s="967" t="s">
        <v>1070</v>
      </c>
      <c r="B4" s="967"/>
      <c r="C4" s="967"/>
      <c r="D4" s="967"/>
      <c r="E4" s="967"/>
      <c r="F4" s="967"/>
      <c r="G4" s="967"/>
      <c r="H4" s="967"/>
      <c r="I4" s="967"/>
      <c r="J4" s="967"/>
      <c r="K4" s="967"/>
      <c r="L4" s="967"/>
    </row>
    <row r="5" spans="1:12" s="1" customFormat="1" ht="13.5" customHeight="1">
      <c r="A5" s="101"/>
      <c r="B5" s="96"/>
      <c r="C5" s="97"/>
      <c r="D5" s="97"/>
      <c r="E5" s="97"/>
      <c r="F5" s="97"/>
      <c r="G5" s="97"/>
      <c r="H5" s="97"/>
      <c r="I5" s="101"/>
      <c r="J5" s="102"/>
      <c r="K5" s="968" t="s">
        <v>139</v>
      </c>
      <c r="L5" s="968"/>
    </row>
    <row r="6" spans="1:12" s="100" customFormat="1" ht="49.5" customHeight="1">
      <c r="A6" s="107" t="s">
        <v>310</v>
      </c>
      <c r="B6" s="107" t="s">
        <v>135</v>
      </c>
      <c r="C6" s="107" t="s">
        <v>136</v>
      </c>
      <c r="D6" s="107" t="s">
        <v>327</v>
      </c>
      <c r="E6" s="107" t="s">
        <v>137</v>
      </c>
      <c r="F6" s="108" t="s">
        <v>1433</v>
      </c>
      <c r="G6" s="107" t="s">
        <v>138</v>
      </c>
      <c r="H6" s="108" t="s">
        <v>1434</v>
      </c>
      <c r="I6" s="108" t="s">
        <v>1435</v>
      </c>
      <c r="J6" s="108" t="s">
        <v>1436</v>
      </c>
      <c r="K6" s="108" t="s">
        <v>1437</v>
      </c>
      <c r="L6" s="107" t="s">
        <v>99</v>
      </c>
    </row>
    <row r="7" spans="1:12">
      <c r="A7" s="104"/>
      <c r="B7" s="104"/>
      <c r="C7" s="104"/>
      <c r="D7" s="104"/>
      <c r="E7" s="104"/>
      <c r="F7" s="104"/>
      <c r="G7" s="104"/>
      <c r="H7" s="104"/>
      <c r="I7" s="104"/>
      <c r="J7" s="104"/>
      <c r="K7" s="104"/>
      <c r="L7" s="104"/>
    </row>
    <row r="8" spans="1:12">
      <c r="A8" s="105"/>
      <c r="B8" s="105"/>
      <c r="C8" s="105"/>
      <c r="D8" s="105"/>
      <c r="E8" s="105"/>
      <c r="F8" s="105"/>
      <c r="G8" s="105"/>
      <c r="H8" s="105"/>
      <c r="I8" s="105"/>
      <c r="J8" s="105"/>
      <c r="K8" s="105"/>
      <c r="L8" s="105"/>
    </row>
    <row r="9" spans="1:12" ht="16.5">
      <c r="A9" s="311" t="s">
        <v>623</v>
      </c>
      <c r="B9" s="105"/>
      <c r="C9" s="105"/>
      <c r="D9" s="105"/>
      <c r="E9" s="105"/>
      <c r="F9" s="105"/>
      <c r="G9" s="105"/>
      <c r="H9" s="105"/>
      <c r="I9" s="105"/>
      <c r="J9" s="105"/>
      <c r="K9" s="105"/>
      <c r="L9" s="105"/>
    </row>
    <row r="10" spans="1:12">
      <c r="A10" s="105"/>
      <c r="B10" s="105"/>
      <c r="C10" s="105"/>
      <c r="D10" s="105"/>
      <c r="E10" s="105"/>
      <c r="F10" s="105"/>
      <c r="G10" s="105"/>
      <c r="H10" s="105"/>
      <c r="I10" s="105"/>
      <c r="J10" s="105"/>
      <c r="K10" s="105"/>
      <c r="L10" s="105"/>
    </row>
    <row r="11" spans="1:12">
      <c r="A11" s="105"/>
      <c r="B11" s="105"/>
      <c r="C11" s="105"/>
      <c r="D11" s="105"/>
      <c r="E11" s="105"/>
      <c r="F11" s="105"/>
      <c r="G11" s="105"/>
      <c r="H11" s="105"/>
      <c r="I11" s="105"/>
      <c r="J11" s="105"/>
      <c r="K11" s="105"/>
      <c r="L11" s="105"/>
    </row>
    <row r="12" spans="1:12">
      <c r="A12" s="105"/>
      <c r="B12" s="105"/>
      <c r="C12" s="105"/>
      <c r="D12" s="105"/>
      <c r="E12" s="105"/>
      <c r="F12" s="105"/>
      <c r="G12" s="105"/>
      <c r="H12" s="105"/>
      <c r="I12" s="105"/>
      <c r="J12" s="105"/>
      <c r="K12" s="105"/>
      <c r="L12" s="105"/>
    </row>
    <row r="13" spans="1:12">
      <c r="A13" s="105"/>
      <c r="B13" s="105"/>
      <c r="C13" s="105"/>
      <c r="D13" s="105"/>
      <c r="E13" s="105"/>
      <c r="F13" s="105"/>
      <c r="G13" s="105"/>
      <c r="H13" s="105"/>
      <c r="I13" s="105"/>
      <c r="J13" s="105"/>
      <c r="K13" s="105"/>
      <c r="L13" s="105"/>
    </row>
    <row r="14" spans="1:12">
      <c r="A14" s="105"/>
      <c r="B14" s="105"/>
      <c r="C14" s="105"/>
      <c r="D14" s="105"/>
      <c r="E14" s="105"/>
      <c r="F14" s="105"/>
      <c r="G14" s="105"/>
      <c r="H14" s="105"/>
      <c r="I14" s="105"/>
      <c r="J14" s="105"/>
      <c r="K14" s="105"/>
      <c r="L14" s="105"/>
    </row>
    <row r="15" spans="1:12">
      <c r="A15" s="105"/>
      <c r="B15" s="105"/>
      <c r="C15" s="105"/>
      <c r="D15" s="105"/>
      <c r="E15" s="105"/>
      <c r="F15" s="105"/>
      <c r="G15" s="105"/>
      <c r="H15" s="105"/>
      <c r="I15" s="105"/>
      <c r="J15" s="105"/>
      <c r="K15" s="105"/>
      <c r="L15" s="105"/>
    </row>
    <row r="16" spans="1:12">
      <c r="A16" s="105"/>
      <c r="B16" s="105"/>
      <c r="C16" s="105"/>
      <c r="D16" s="105"/>
      <c r="E16" s="105"/>
      <c r="F16" s="105"/>
      <c r="G16" s="105"/>
      <c r="H16" s="105"/>
      <c r="I16" s="105"/>
      <c r="J16" s="105"/>
      <c r="K16" s="105"/>
      <c r="L16" s="105"/>
    </row>
    <row r="17" spans="1:12">
      <c r="A17" s="105"/>
      <c r="B17" s="105"/>
      <c r="C17" s="105"/>
      <c r="D17" s="105"/>
      <c r="E17" s="105"/>
      <c r="F17" s="105"/>
      <c r="G17" s="105"/>
      <c r="H17" s="105"/>
      <c r="I17" s="105"/>
      <c r="J17" s="105"/>
      <c r="K17" s="105"/>
      <c r="L17" s="105"/>
    </row>
    <row r="18" spans="1:12">
      <c r="A18" s="105"/>
      <c r="B18" s="105"/>
      <c r="C18" s="105"/>
      <c r="D18" s="105"/>
      <c r="E18" s="105"/>
      <c r="F18" s="105"/>
      <c r="G18" s="105"/>
      <c r="H18" s="105"/>
      <c r="I18" s="105"/>
      <c r="J18" s="105"/>
      <c r="K18" s="105"/>
      <c r="L18" s="105"/>
    </row>
    <row r="19" spans="1:12">
      <c r="A19" s="105"/>
      <c r="B19" s="105"/>
      <c r="C19" s="105"/>
      <c r="D19" s="105"/>
      <c r="E19" s="105"/>
      <c r="F19" s="105"/>
      <c r="G19" s="105"/>
      <c r="H19" s="105"/>
      <c r="I19" s="105"/>
      <c r="J19" s="105"/>
      <c r="K19" s="105"/>
      <c r="L19" s="105"/>
    </row>
    <row r="20" spans="1:12">
      <c r="A20" s="105"/>
      <c r="B20" s="105"/>
      <c r="C20" s="105"/>
      <c r="D20" s="105"/>
      <c r="E20" s="105"/>
      <c r="F20" s="105"/>
      <c r="G20" s="105"/>
      <c r="H20" s="105"/>
      <c r="I20" s="105"/>
      <c r="J20" s="105"/>
      <c r="K20" s="105"/>
      <c r="L20" s="105"/>
    </row>
    <row r="21" spans="1:12">
      <c r="A21" s="105"/>
      <c r="B21" s="105"/>
      <c r="C21" s="105"/>
      <c r="D21" s="105"/>
      <c r="E21" s="105"/>
      <c r="F21" s="105"/>
      <c r="G21" s="105"/>
      <c r="H21" s="105"/>
      <c r="I21" s="105"/>
      <c r="J21" s="105"/>
      <c r="K21" s="105"/>
      <c r="L21" s="105"/>
    </row>
    <row r="22" spans="1:12">
      <c r="A22" s="105"/>
      <c r="B22" s="105"/>
      <c r="C22" s="105"/>
      <c r="D22" s="105"/>
      <c r="E22" s="105"/>
      <c r="F22" s="105"/>
      <c r="G22" s="105"/>
      <c r="H22" s="105"/>
      <c r="I22" s="105"/>
      <c r="J22" s="105"/>
      <c r="K22" s="105"/>
      <c r="L22" s="105"/>
    </row>
    <row r="23" spans="1:12">
      <c r="A23" s="105"/>
      <c r="B23" s="105"/>
      <c r="C23" s="105"/>
      <c r="D23" s="105"/>
      <c r="E23" s="105"/>
      <c r="F23" s="105"/>
      <c r="G23" s="105"/>
      <c r="H23" s="105"/>
      <c r="I23" s="105"/>
      <c r="J23" s="105"/>
      <c r="K23" s="105"/>
      <c r="L23" s="105"/>
    </row>
    <row r="24" spans="1:12">
      <c r="A24" s="105"/>
      <c r="B24" s="105"/>
      <c r="C24" s="105"/>
      <c r="D24" s="105"/>
      <c r="E24" s="105"/>
      <c r="F24" s="105"/>
      <c r="G24" s="105"/>
      <c r="H24" s="105"/>
      <c r="I24" s="105"/>
      <c r="J24" s="105"/>
      <c r="K24" s="105"/>
      <c r="L24" s="105"/>
    </row>
    <row r="25" spans="1:12">
      <c r="A25" s="105"/>
      <c r="B25" s="105"/>
      <c r="C25" s="105"/>
      <c r="D25" s="105"/>
      <c r="E25" s="105"/>
      <c r="F25" s="105"/>
      <c r="G25" s="105"/>
      <c r="H25" s="105"/>
      <c r="I25" s="105"/>
      <c r="J25" s="105"/>
      <c r="K25" s="105"/>
      <c r="L25" s="105"/>
    </row>
    <row r="26" spans="1:12">
      <c r="A26" s="105"/>
      <c r="B26" s="105"/>
      <c r="C26" s="105"/>
      <c r="D26" s="105"/>
      <c r="E26" s="105"/>
      <c r="F26" s="105"/>
      <c r="G26" s="105"/>
      <c r="H26" s="105"/>
      <c r="I26" s="105"/>
      <c r="J26" s="105"/>
      <c r="K26" s="105"/>
      <c r="L26" s="105"/>
    </row>
    <row r="27" spans="1:12">
      <c r="A27" s="105"/>
      <c r="B27" s="105"/>
      <c r="C27" s="105"/>
      <c r="D27" s="105"/>
      <c r="E27" s="105"/>
      <c r="F27" s="105"/>
      <c r="G27" s="105"/>
      <c r="H27" s="105"/>
      <c r="I27" s="105"/>
      <c r="J27" s="105"/>
      <c r="K27" s="105"/>
      <c r="L27" s="105"/>
    </row>
    <row r="28" spans="1:12">
      <c r="A28" s="105"/>
      <c r="B28" s="105"/>
      <c r="C28" s="105"/>
      <c r="D28" s="105"/>
      <c r="E28" s="105"/>
      <c r="F28" s="105"/>
      <c r="G28" s="105"/>
      <c r="H28" s="105"/>
      <c r="I28" s="105"/>
      <c r="J28" s="105"/>
      <c r="K28" s="105"/>
      <c r="L28" s="105"/>
    </row>
    <row r="29" spans="1:12">
      <c r="A29" s="105"/>
      <c r="B29" s="105"/>
      <c r="C29" s="105"/>
      <c r="D29" s="105"/>
      <c r="E29" s="105"/>
      <c r="F29" s="105"/>
      <c r="G29" s="105"/>
      <c r="H29" s="105"/>
      <c r="I29" s="105"/>
      <c r="J29" s="105"/>
      <c r="K29" s="105"/>
      <c r="L29" s="105"/>
    </row>
    <row r="30" spans="1:12">
      <c r="A30" s="105"/>
      <c r="B30" s="105"/>
      <c r="C30" s="105"/>
      <c r="D30" s="105"/>
      <c r="E30" s="105"/>
      <c r="F30" s="105"/>
      <c r="G30" s="105"/>
      <c r="H30" s="105"/>
      <c r="I30" s="105"/>
      <c r="J30" s="105"/>
      <c r="K30" s="105"/>
      <c r="L30" s="105"/>
    </row>
    <row r="31" spans="1:12">
      <c r="A31" s="105"/>
      <c r="B31" s="105"/>
      <c r="C31" s="105"/>
      <c r="D31" s="105"/>
      <c r="E31" s="105"/>
      <c r="F31" s="105"/>
      <c r="G31" s="105"/>
      <c r="H31" s="105"/>
      <c r="I31" s="105"/>
      <c r="J31" s="105"/>
      <c r="K31" s="105"/>
      <c r="L31" s="105"/>
    </row>
    <row r="32" spans="1:12">
      <c r="A32" s="105"/>
      <c r="B32" s="105"/>
      <c r="C32" s="105"/>
      <c r="D32" s="105"/>
      <c r="E32" s="105"/>
      <c r="F32" s="105"/>
      <c r="G32" s="105"/>
      <c r="H32" s="105"/>
      <c r="I32" s="105"/>
      <c r="J32" s="105"/>
      <c r="K32" s="105"/>
      <c r="L32" s="105"/>
    </row>
    <row r="33" spans="1:12">
      <c r="A33" s="105"/>
      <c r="B33" s="105"/>
      <c r="C33" s="105"/>
      <c r="D33" s="105"/>
      <c r="E33" s="105"/>
      <c r="F33" s="105"/>
      <c r="G33" s="105"/>
      <c r="H33" s="105"/>
      <c r="I33" s="105"/>
      <c r="J33" s="105"/>
      <c r="K33" s="105"/>
      <c r="L33" s="105"/>
    </row>
    <row r="34" spans="1:12">
      <c r="A34" s="105"/>
      <c r="B34" s="105"/>
      <c r="C34" s="105"/>
      <c r="D34" s="105"/>
      <c r="E34" s="105"/>
      <c r="F34" s="105"/>
      <c r="G34" s="105"/>
      <c r="H34" s="105"/>
      <c r="I34" s="105"/>
      <c r="J34" s="105"/>
      <c r="K34" s="105"/>
      <c r="L34" s="105"/>
    </row>
    <row r="35" spans="1:12">
      <c r="A35" s="105"/>
      <c r="B35" s="105"/>
      <c r="C35" s="105"/>
      <c r="D35" s="105"/>
      <c r="E35" s="105"/>
      <c r="F35" s="105"/>
      <c r="G35" s="105"/>
      <c r="H35" s="105"/>
      <c r="I35" s="105"/>
      <c r="J35" s="105"/>
      <c r="K35" s="105"/>
      <c r="L35" s="105"/>
    </row>
    <row r="36" spans="1:12">
      <c r="A36" s="105"/>
      <c r="B36" s="105"/>
      <c r="C36" s="105"/>
      <c r="D36" s="105"/>
      <c r="E36" s="105"/>
      <c r="F36" s="105"/>
      <c r="G36" s="105"/>
      <c r="H36" s="105"/>
      <c r="I36" s="105"/>
      <c r="J36" s="105"/>
      <c r="K36" s="105"/>
      <c r="L36" s="105"/>
    </row>
    <row r="37" spans="1:12">
      <c r="A37" s="105"/>
      <c r="B37" s="105"/>
      <c r="C37" s="105"/>
      <c r="D37" s="105"/>
      <c r="E37" s="105"/>
      <c r="F37" s="105"/>
      <c r="G37" s="105"/>
      <c r="H37" s="105"/>
      <c r="I37" s="105"/>
      <c r="J37" s="105"/>
      <c r="K37" s="105"/>
      <c r="L37" s="105"/>
    </row>
    <row r="38" spans="1:12">
      <c r="A38" s="105"/>
      <c r="B38" s="105"/>
      <c r="C38" s="105"/>
      <c r="D38" s="105"/>
      <c r="E38" s="105"/>
      <c r="F38" s="105"/>
      <c r="G38" s="105"/>
      <c r="H38" s="105"/>
      <c r="I38" s="105"/>
      <c r="J38" s="105"/>
      <c r="K38" s="105"/>
      <c r="L38" s="105"/>
    </row>
    <row r="39" spans="1:12">
      <c r="A39" s="105"/>
      <c r="B39" s="105"/>
      <c r="C39" s="105"/>
      <c r="D39" s="105"/>
      <c r="E39" s="105"/>
      <c r="F39" s="105"/>
      <c r="G39" s="105"/>
      <c r="H39" s="105"/>
      <c r="I39" s="105"/>
      <c r="J39" s="105"/>
      <c r="K39" s="105"/>
      <c r="L39" s="105"/>
    </row>
    <row r="40" spans="1:12">
      <c r="A40" s="105"/>
      <c r="B40" s="105"/>
      <c r="C40" s="105"/>
      <c r="D40" s="105"/>
      <c r="E40" s="105"/>
      <c r="F40" s="105"/>
      <c r="G40" s="105"/>
      <c r="H40" s="105"/>
      <c r="I40" s="105"/>
      <c r="J40" s="105"/>
      <c r="K40" s="105"/>
      <c r="L40" s="105"/>
    </row>
    <row r="41" spans="1:12" ht="16.5">
      <c r="A41" s="106"/>
      <c r="B41" s="31" t="s">
        <v>140</v>
      </c>
      <c r="C41" s="106"/>
      <c r="D41" s="106"/>
      <c r="E41" s="106"/>
      <c r="F41" s="106"/>
      <c r="G41" s="106"/>
      <c r="H41" s="106"/>
      <c r="I41" s="106"/>
      <c r="J41" s="106"/>
      <c r="K41" s="106"/>
      <c r="L41" s="106"/>
    </row>
    <row r="42" spans="1:12" ht="6.75" customHeight="1"/>
  </sheetData>
  <mergeCells count="4">
    <mergeCell ref="A2:L2"/>
    <mergeCell ref="A3:L3"/>
    <mergeCell ref="A4:L4"/>
    <mergeCell ref="K5:L5"/>
  </mergeCells>
  <phoneticPr fontId="6" type="noConversion"/>
  <pageMargins left="0.55118110236220474" right="0.39370078740157483" top="1.299212598425197" bottom="0.6692913385826772" header="0.74803149606299213" footer="0.31496062992125984"/>
  <pageSetup paperSize="9" firstPageNumber="32" orientation="portrait" useFirstPageNumber="1" r:id="rId1"/>
  <headerFooter alignWithMargins="0">
    <oddHeader>&amp;R&amp;"標楷體,粗斜體"第&amp;"Times New Roman,粗斜體"&amp;P&amp;"標楷體,粗斜體"頁&amp;"Times New Roman,粗斜體",&amp;"標楷體,粗斜體"共&amp;"Times New Roman,粗斜體"42&amp;"標楷體,粗斜體"頁</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zoomScaleNormal="100" workbookViewId="0">
      <selection activeCell="Q10" sqref="Q10"/>
    </sheetView>
  </sheetViews>
  <sheetFormatPr defaultRowHeight="15.75"/>
  <cols>
    <col min="1" max="1" width="5.25" customWidth="1"/>
    <col min="2" max="2" width="17.375" style="367" customWidth="1"/>
    <col min="3" max="3" width="6" customWidth="1"/>
    <col min="4" max="4" width="5.75" customWidth="1"/>
    <col min="5" max="5" width="3.125" customWidth="1"/>
    <col min="6" max="6" width="6.5" customWidth="1"/>
    <col min="7" max="7" width="2.875" customWidth="1"/>
    <col min="8" max="8" width="7.375" customWidth="1"/>
    <col min="9" max="9" width="5" customWidth="1"/>
    <col min="10" max="11" width="5.5" customWidth="1"/>
    <col min="12" max="12" width="6.75" customWidth="1"/>
    <col min="13" max="13" width="7.375" customWidth="1"/>
    <col min="14" max="14" width="2.25" customWidth="1"/>
    <col min="15" max="15" width="0.5" customWidth="1"/>
  </cols>
  <sheetData>
    <row r="1" spans="1:14" s="1" customFormat="1" ht="21" customHeight="1">
      <c r="A1" s="24" t="s">
        <v>196</v>
      </c>
      <c r="B1" s="366"/>
      <c r="H1" s="33"/>
      <c r="I1" s="33"/>
    </row>
    <row r="2" spans="1:14" s="1" customFormat="1" ht="22.5" customHeight="1">
      <c r="A2" s="969" t="s">
        <v>391</v>
      </c>
      <c r="B2" s="969"/>
      <c r="C2" s="969"/>
      <c r="D2" s="969"/>
      <c r="E2" s="969"/>
      <c r="F2" s="969"/>
      <c r="G2" s="969"/>
      <c r="H2" s="969"/>
      <c r="I2" s="969"/>
      <c r="J2" s="969"/>
      <c r="K2" s="969"/>
      <c r="L2" s="969"/>
      <c r="M2" s="969"/>
      <c r="N2" s="969"/>
    </row>
    <row r="3" spans="1:14" s="1" customFormat="1" ht="26.25" customHeight="1">
      <c r="A3" s="970" t="s">
        <v>141</v>
      </c>
      <c r="B3" s="970"/>
      <c r="C3" s="970"/>
      <c r="D3" s="970"/>
      <c r="E3" s="970"/>
      <c r="F3" s="970"/>
      <c r="G3" s="970"/>
      <c r="H3" s="970"/>
      <c r="I3" s="970"/>
      <c r="J3" s="970"/>
      <c r="K3" s="970"/>
      <c r="L3" s="970"/>
      <c r="M3" s="970"/>
      <c r="N3" s="970"/>
    </row>
    <row r="4" spans="1:14" s="1" customFormat="1" ht="19.5" customHeight="1">
      <c r="A4" s="971" t="s">
        <v>1177</v>
      </c>
      <c r="B4" s="971"/>
      <c r="C4" s="971"/>
      <c r="D4" s="971"/>
      <c r="E4" s="971"/>
      <c r="F4" s="971"/>
      <c r="G4" s="971"/>
      <c r="H4" s="971"/>
      <c r="I4" s="971"/>
      <c r="J4" s="971"/>
      <c r="K4" s="971"/>
      <c r="L4" s="971"/>
      <c r="M4" s="971"/>
      <c r="N4" s="971"/>
    </row>
    <row r="5" spans="1:14" s="1" customFormat="1" ht="13.5" customHeight="1">
      <c r="A5" s="374"/>
      <c r="B5" s="375"/>
      <c r="C5" s="376"/>
      <c r="D5" s="376"/>
      <c r="E5" s="376"/>
      <c r="F5" s="376"/>
      <c r="G5" s="376"/>
      <c r="H5" s="376"/>
      <c r="I5" s="374"/>
      <c r="J5" s="374"/>
      <c r="K5" s="935" t="s">
        <v>105</v>
      </c>
      <c r="L5" s="935"/>
      <c r="M5" s="935"/>
      <c r="N5" s="935"/>
    </row>
    <row r="6" spans="1:14" s="100" customFormat="1" ht="54" customHeight="1">
      <c r="A6" s="598" t="s">
        <v>996</v>
      </c>
      <c r="B6" s="598" t="s">
        <v>997</v>
      </c>
      <c r="C6" s="598" t="s">
        <v>998</v>
      </c>
      <c r="D6" s="598" t="s">
        <v>999</v>
      </c>
      <c r="E6" s="598" t="s">
        <v>1000</v>
      </c>
      <c r="F6" s="599" t="s">
        <v>1161</v>
      </c>
      <c r="G6" s="598" t="s">
        <v>1001</v>
      </c>
      <c r="H6" s="599" t="s">
        <v>1162</v>
      </c>
      <c r="I6" s="599" t="s">
        <v>1168</v>
      </c>
      <c r="J6" s="599" t="s">
        <v>1163</v>
      </c>
      <c r="K6" s="599" t="s">
        <v>1164</v>
      </c>
      <c r="L6" s="599" t="s">
        <v>1165</v>
      </c>
      <c r="M6" s="599" t="s">
        <v>1169</v>
      </c>
      <c r="N6" s="598" t="s">
        <v>1002</v>
      </c>
    </row>
    <row r="7" spans="1:14" ht="31.5">
      <c r="A7" s="674" t="s">
        <v>1166</v>
      </c>
      <c r="B7" s="597" t="s">
        <v>995</v>
      </c>
      <c r="C7" s="368" t="s">
        <v>843</v>
      </c>
      <c r="D7" s="377">
        <v>146600</v>
      </c>
      <c r="E7" s="377">
        <v>5</v>
      </c>
      <c r="F7" s="377">
        <v>138510</v>
      </c>
      <c r="G7" s="378">
        <v>4.5</v>
      </c>
      <c r="H7" s="377">
        <v>8090</v>
      </c>
      <c r="I7" s="377">
        <v>0</v>
      </c>
      <c r="J7" s="377">
        <v>8090</v>
      </c>
      <c r="K7" s="377">
        <v>0</v>
      </c>
      <c r="L7" s="377">
        <v>0</v>
      </c>
      <c r="M7" s="377">
        <v>0</v>
      </c>
      <c r="N7" s="136"/>
    </row>
    <row r="8" spans="1:14" ht="33.75">
      <c r="A8" s="675" t="s">
        <v>1167</v>
      </c>
      <c r="B8" s="370" t="s">
        <v>1145</v>
      </c>
      <c r="C8" s="369">
        <v>950123</v>
      </c>
      <c r="D8" s="379">
        <v>48600</v>
      </c>
      <c r="E8" s="379">
        <v>10</v>
      </c>
      <c r="F8" s="379">
        <v>48600</v>
      </c>
      <c r="G8" s="379">
        <v>10</v>
      </c>
      <c r="H8" s="379">
        <v>0</v>
      </c>
      <c r="I8" s="379">
        <v>0</v>
      </c>
      <c r="J8" s="379">
        <v>0</v>
      </c>
      <c r="K8" s="379">
        <v>0</v>
      </c>
      <c r="L8" s="379">
        <v>0</v>
      </c>
      <c r="M8" s="379">
        <v>0</v>
      </c>
      <c r="N8" s="137"/>
    </row>
    <row r="9" spans="1:14" ht="33.75">
      <c r="A9" s="675" t="s">
        <v>1167</v>
      </c>
      <c r="B9" s="370" t="s">
        <v>1146</v>
      </c>
      <c r="C9" s="369">
        <v>960917</v>
      </c>
      <c r="D9" s="379">
        <v>67667</v>
      </c>
      <c r="E9" s="379">
        <v>10</v>
      </c>
      <c r="F9" s="379">
        <v>60155</v>
      </c>
      <c r="G9" s="379">
        <v>9</v>
      </c>
      <c r="H9" s="379">
        <v>7512</v>
      </c>
      <c r="I9" s="379">
        <v>0</v>
      </c>
      <c r="J9" s="379">
        <v>7512</v>
      </c>
      <c r="K9" s="379">
        <v>0</v>
      </c>
      <c r="L9" s="379">
        <v>0</v>
      </c>
      <c r="M9" s="379">
        <v>0</v>
      </c>
      <c r="N9" s="137"/>
    </row>
    <row r="10" spans="1:14" ht="33.75">
      <c r="A10" s="675" t="s">
        <v>1167</v>
      </c>
      <c r="B10" s="370" t="s">
        <v>1147</v>
      </c>
      <c r="C10" s="369">
        <v>961108</v>
      </c>
      <c r="D10" s="379">
        <v>36368</v>
      </c>
      <c r="E10" s="379">
        <v>9</v>
      </c>
      <c r="F10" s="379">
        <v>36368</v>
      </c>
      <c r="G10" s="379">
        <v>9</v>
      </c>
      <c r="H10" s="379">
        <v>0</v>
      </c>
      <c r="I10" s="379">
        <v>0</v>
      </c>
      <c r="J10" s="379">
        <v>0</v>
      </c>
      <c r="K10" s="379">
        <v>0</v>
      </c>
      <c r="L10" s="379">
        <v>0</v>
      </c>
      <c r="M10" s="379">
        <v>0</v>
      </c>
      <c r="N10" s="137"/>
    </row>
    <row r="11" spans="1:14" ht="33.75">
      <c r="A11" s="675" t="s">
        <v>1167</v>
      </c>
      <c r="B11" s="370" t="s">
        <v>1148</v>
      </c>
      <c r="C11" s="369">
        <v>981225</v>
      </c>
      <c r="D11" s="379">
        <v>42240</v>
      </c>
      <c r="E11" s="379">
        <v>20</v>
      </c>
      <c r="F11" s="379">
        <v>23232</v>
      </c>
      <c r="G11" s="379">
        <v>11</v>
      </c>
      <c r="H11" s="379">
        <v>19008</v>
      </c>
      <c r="I11" s="379">
        <v>0</v>
      </c>
      <c r="J11" s="379">
        <v>2112</v>
      </c>
      <c r="K11" s="379">
        <v>16896</v>
      </c>
      <c r="L11" s="379">
        <v>2112</v>
      </c>
      <c r="M11" s="379">
        <v>14784</v>
      </c>
      <c r="N11" s="137"/>
    </row>
    <row r="12" spans="1:14" ht="33.75">
      <c r="A12" s="675" t="s">
        <v>1167</v>
      </c>
      <c r="B12" s="370" t="s">
        <v>1149</v>
      </c>
      <c r="C12" s="369">
        <v>1020329</v>
      </c>
      <c r="D12" s="379">
        <v>1184</v>
      </c>
      <c r="E12" s="379">
        <v>5</v>
      </c>
      <c r="F12" s="379">
        <v>960</v>
      </c>
      <c r="G12" s="379">
        <v>3.5</v>
      </c>
      <c r="H12" s="379">
        <v>224</v>
      </c>
      <c r="I12" s="379">
        <v>0</v>
      </c>
      <c r="J12" s="673">
        <v>192</v>
      </c>
      <c r="K12" s="379">
        <v>32</v>
      </c>
      <c r="L12" s="379">
        <v>32</v>
      </c>
      <c r="M12" s="379">
        <v>0</v>
      </c>
      <c r="N12" s="137"/>
    </row>
    <row r="13" spans="1:14" ht="33.75">
      <c r="A13" s="675" t="s">
        <v>1167</v>
      </c>
      <c r="B13" s="370" t="s">
        <v>1150</v>
      </c>
      <c r="C13" s="369">
        <v>990607</v>
      </c>
      <c r="D13" s="379">
        <v>26400</v>
      </c>
      <c r="E13" s="379">
        <v>7</v>
      </c>
      <c r="F13" s="379">
        <v>26400</v>
      </c>
      <c r="G13" s="379">
        <v>7</v>
      </c>
      <c r="H13" s="379">
        <v>0</v>
      </c>
      <c r="I13" s="379">
        <v>0</v>
      </c>
      <c r="J13" s="379">
        <v>0</v>
      </c>
      <c r="K13" s="379">
        <v>0</v>
      </c>
      <c r="L13" s="379">
        <v>0</v>
      </c>
      <c r="M13" s="379">
        <v>0</v>
      </c>
      <c r="N13" s="137"/>
    </row>
    <row r="14" spans="1:14" ht="45">
      <c r="A14" s="675" t="s">
        <v>1167</v>
      </c>
      <c r="B14" s="370" t="s">
        <v>1151</v>
      </c>
      <c r="C14" s="369">
        <v>1011222</v>
      </c>
      <c r="D14" s="379">
        <v>4546</v>
      </c>
      <c r="E14" s="379">
        <v>5</v>
      </c>
      <c r="F14" s="379">
        <v>4546</v>
      </c>
      <c r="G14" s="379">
        <v>5</v>
      </c>
      <c r="H14" s="379">
        <v>0</v>
      </c>
      <c r="I14" s="379">
        <v>0</v>
      </c>
      <c r="J14" s="379">
        <v>0</v>
      </c>
      <c r="K14" s="379">
        <v>0</v>
      </c>
      <c r="L14" s="379">
        <v>0</v>
      </c>
      <c r="M14" s="379">
        <v>0</v>
      </c>
      <c r="N14" s="137"/>
    </row>
    <row r="15" spans="1:14" ht="45">
      <c r="A15" s="675" t="s">
        <v>1167</v>
      </c>
      <c r="B15" s="370" t="s">
        <v>1152</v>
      </c>
      <c r="C15" s="369">
        <v>1020603</v>
      </c>
      <c r="D15" s="379">
        <v>65688</v>
      </c>
      <c r="E15" s="379">
        <v>4</v>
      </c>
      <c r="F15" s="379">
        <v>58846</v>
      </c>
      <c r="G15" s="379">
        <v>3</v>
      </c>
      <c r="H15" s="379">
        <v>6842</v>
      </c>
      <c r="I15" s="379">
        <v>0</v>
      </c>
      <c r="J15" s="379">
        <v>6842</v>
      </c>
      <c r="K15" s="379">
        <v>0</v>
      </c>
      <c r="L15" s="379">
        <v>0</v>
      </c>
      <c r="M15" s="379">
        <v>0</v>
      </c>
      <c r="N15" s="137"/>
    </row>
    <row r="16" spans="1:14" ht="44.25">
      <c r="A16" s="675" t="s">
        <v>1167</v>
      </c>
      <c r="B16" s="370" t="s">
        <v>1153</v>
      </c>
      <c r="C16" s="369">
        <v>1020719</v>
      </c>
      <c r="D16" s="379">
        <v>30800</v>
      </c>
      <c r="E16" s="379">
        <v>4</v>
      </c>
      <c r="F16" s="379">
        <v>26308</v>
      </c>
      <c r="G16" s="379">
        <v>3</v>
      </c>
      <c r="H16" s="379">
        <v>4492</v>
      </c>
      <c r="I16" s="379">
        <v>0</v>
      </c>
      <c r="J16" s="379">
        <v>4492</v>
      </c>
      <c r="K16" s="379">
        <v>0</v>
      </c>
      <c r="L16" s="379">
        <v>0</v>
      </c>
      <c r="M16" s="379">
        <v>0</v>
      </c>
      <c r="N16" s="137"/>
    </row>
    <row r="17" spans="1:14" ht="45">
      <c r="A17" s="675" t="s">
        <v>1167</v>
      </c>
      <c r="B17" s="370" t="s">
        <v>1154</v>
      </c>
      <c r="C17" s="369">
        <v>1020723</v>
      </c>
      <c r="D17" s="379">
        <v>17820</v>
      </c>
      <c r="E17" s="379">
        <v>3</v>
      </c>
      <c r="F17" s="379">
        <v>17820</v>
      </c>
      <c r="G17" s="379">
        <v>3</v>
      </c>
      <c r="H17" s="379">
        <v>0</v>
      </c>
      <c r="I17" s="379">
        <v>0</v>
      </c>
      <c r="J17" s="379">
        <v>0</v>
      </c>
      <c r="K17" s="379">
        <v>0</v>
      </c>
      <c r="L17" s="379">
        <v>0</v>
      </c>
      <c r="M17" s="379">
        <v>0</v>
      </c>
      <c r="N17" s="137"/>
    </row>
    <row r="18" spans="1:14" ht="33.75">
      <c r="A18" s="675" t="s">
        <v>1167</v>
      </c>
      <c r="B18" s="370" t="s">
        <v>1155</v>
      </c>
      <c r="C18" s="369">
        <v>1030829</v>
      </c>
      <c r="D18" s="379">
        <v>160000</v>
      </c>
      <c r="E18" s="379">
        <v>10</v>
      </c>
      <c r="F18" s="379">
        <v>37333</v>
      </c>
      <c r="G18" s="379">
        <v>2</v>
      </c>
      <c r="H18" s="379">
        <v>122667</v>
      </c>
      <c r="I18" s="379">
        <v>0</v>
      </c>
      <c r="J18" s="379">
        <v>16000</v>
      </c>
      <c r="K18" s="379">
        <v>106667</v>
      </c>
      <c r="L18" s="379">
        <v>16000</v>
      </c>
      <c r="M18" s="379">
        <v>90667</v>
      </c>
      <c r="N18" s="137"/>
    </row>
    <row r="19" spans="1:14" ht="31.5">
      <c r="A19" s="675" t="s">
        <v>1167</v>
      </c>
      <c r="B19" s="370" t="s">
        <v>1156</v>
      </c>
      <c r="C19" s="369">
        <v>1031226</v>
      </c>
      <c r="D19" s="379">
        <v>5250</v>
      </c>
      <c r="E19" s="379">
        <v>5</v>
      </c>
      <c r="F19" s="379">
        <v>2100</v>
      </c>
      <c r="G19" s="542">
        <v>2</v>
      </c>
      <c r="H19" s="379">
        <v>3150</v>
      </c>
      <c r="I19" s="379">
        <v>0</v>
      </c>
      <c r="J19" s="379">
        <v>1050</v>
      </c>
      <c r="K19" s="379">
        <v>2100</v>
      </c>
      <c r="L19" s="379">
        <v>1050</v>
      </c>
      <c r="M19" s="379">
        <v>1050</v>
      </c>
      <c r="N19" s="137"/>
    </row>
    <row r="20" spans="1:14" ht="31.5">
      <c r="A20" s="675" t="s">
        <v>1167</v>
      </c>
      <c r="B20" s="370" t="s">
        <v>1157</v>
      </c>
      <c r="C20" s="369">
        <v>1031226</v>
      </c>
      <c r="D20" s="379">
        <v>37655</v>
      </c>
      <c r="E20" s="379">
        <v>5</v>
      </c>
      <c r="F20" s="379">
        <v>15062</v>
      </c>
      <c r="G20" s="379">
        <v>2</v>
      </c>
      <c r="H20" s="379">
        <v>22593</v>
      </c>
      <c r="I20" s="379">
        <v>0</v>
      </c>
      <c r="J20" s="379">
        <v>7531</v>
      </c>
      <c r="K20" s="379">
        <v>15062</v>
      </c>
      <c r="L20" s="379">
        <v>7531</v>
      </c>
      <c r="M20" s="379">
        <v>7531</v>
      </c>
      <c r="N20" s="137"/>
    </row>
    <row r="21" spans="1:14" ht="33">
      <c r="A21" s="675" t="s">
        <v>1167</v>
      </c>
      <c r="B21" s="370" t="s">
        <v>1158</v>
      </c>
      <c r="C21" s="369" t="s">
        <v>844</v>
      </c>
      <c r="D21" s="379">
        <v>20790</v>
      </c>
      <c r="E21" s="379">
        <v>3</v>
      </c>
      <c r="F21" s="379">
        <v>6924</v>
      </c>
      <c r="G21" s="379">
        <v>0.5</v>
      </c>
      <c r="H21" s="379">
        <v>17903</v>
      </c>
      <c r="I21" s="379">
        <v>0</v>
      </c>
      <c r="J21" s="379">
        <v>6924</v>
      </c>
      <c r="K21" s="379">
        <v>10979</v>
      </c>
      <c r="L21" s="379">
        <v>6924</v>
      </c>
      <c r="M21" s="379">
        <v>4055</v>
      </c>
      <c r="N21" s="137"/>
    </row>
    <row r="22" spans="1:14" ht="39" customHeight="1">
      <c r="A22" s="675" t="s">
        <v>1167</v>
      </c>
      <c r="B22" s="370" t="s">
        <v>1159</v>
      </c>
      <c r="C22" s="369" t="s">
        <v>845</v>
      </c>
      <c r="D22" s="379">
        <v>41300</v>
      </c>
      <c r="E22" s="379">
        <v>5</v>
      </c>
      <c r="F22" s="379">
        <v>7572</v>
      </c>
      <c r="G22" s="379">
        <v>1</v>
      </c>
      <c r="H22" s="379">
        <v>33728</v>
      </c>
      <c r="I22" s="379">
        <v>0</v>
      </c>
      <c r="J22" s="379">
        <v>8256</v>
      </c>
      <c r="K22" s="379">
        <v>25472</v>
      </c>
      <c r="L22" s="379">
        <v>8256</v>
      </c>
      <c r="M22" s="379">
        <v>17216</v>
      </c>
      <c r="N22" s="137"/>
    </row>
    <row r="23" spans="1:14" ht="33">
      <c r="A23" s="675" t="s">
        <v>1167</v>
      </c>
      <c r="B23" s="370" t="s">
        <v>855</v>
      </c>
      <c r="C23" s="369" t="s">
        <v>846</v>
      </c>
      <c r="D23" s="379">
        <v>45300</v>
      </c>
      <c r="E23" s="379">
        <v>2</v>
      </c>
      <c r="F23" s="379">
        <v>15100</v>
      </c>
      <c r="G23" s="379">
        <v>1</v>
      </c>
      <c r="H23" s="379">
        <v>30200</v>
      </c>
      <c r="I23" s="379">
        <v>0</v>
      </c>
      <c r="J23" s="379">
        <v>15096</v>
      </c>
      <c r="K23" s="379">
        <v>15104</v>
      </c>
      <c r="L23" s="379">
        <v>15104</v>
      </c>
      <c r="M23" s="379">
        <v>0</v>
      </c>
      <c r="N23" s="137"/>
    </row>
    <row r="24" spans="1:14" ht="33">
      <c r="A24" s="675" t="s">
        <v>1167</v>
      </c>
      <c r="B24" s="370" t="s">
        <v>1170</v>
      </c>
      <c r="C24" s="369" t="s">
        <v>1160</v>
      </c>
      <c r="D24" s="379">
        <v>38500</v>
      </c>
      <c r="E24" s="379">
        <v>5</v>
      </c>
      <c r="F24" s="379">
        <v>0</v>
      </c>
      <c r="G24" s="379">
        <v>0</v>
      </c>
      <c r="H24" s="379">
        <v>0</v>
      </c>
      <c r="I24" s="379">
        <v>38500</v>
      </c>
      <c r="J24" s="379">
        <v>2567</v>
      </c>
      <c r="K24" s="379">
        <v>35933</v>
      </c>
      <c r="L24" s="379">
        <v>7692</v>
      </c>
      <c r="M24" s="379">
        <v>28241</v>
      </c>
      <c r="N24" s="137"/>
    </row>
    <row r="25" spans="1:14">
      <c r="A25" s="371"/>
      <c r="B25" s="372" t="s">
        <v>854</v>
      </c>
      <c r="C25" s="373"/>
      <c r="D25" s="380">
        <v>836708</v>
      </c>
      <c r="E25" s="380"/>
      <c r="F25" s="380">
        <v>525836</v>
      </c>
      <c r="G25" s="380"/>
      <c r="H25" s="380">
        <v>276409</v>
      </c>
      <c r="I25" s="380">
        <v>38500</v>
      </c>
      <c r="J25" s="380">
        <v>86664</v>
      </c>
      <c r="K25" s="380">
        <v>228245</v>
      </c>
      <c r="L25" s="380">
        <v>64701</v>
      </c>
      <c r="M25" s="380">
        <v>163544</v>
      </c>
      <c r="N25" s="138"/>
    </row>
    <row r="26" spans="1:14" ht="4.5" customHeight="1"/>
  </sheetData>
  <mergeCells count="4">
    <mergeCell ref="A2:N2"/>
    <mergeCell ref="A3:N3"/>
    <mergeCell ref="A4:N4"/>
    <mergeCell ref="K5:N5"/>
  </mergeCells>
  <phoneticPr fontId="6" type="noConversion"/>
  <pageMargins left="0.55118110236220474" right="0.39370078740157483" top="0.31496062992125984" bottom="7.874015748031496E-2" header="0.51181102362204722" footer="0.11811023622047245"/>
  <pageSetup paperSize="9" firstPageNumber="33" orientation="portrait" useFirstPageNumber="1" r:id="rId1"/>
  <headerFooter alignWithMargins="0">
    <oddHeader>&amp;R&amp;"標楷體,粗斜體"第&amp;"Times New Roman,粗斜體"&amp;P&amp;"標楷體,粗斜體"頁&amp;"Times New Roman,粗斜體",&amp;"標楷體,粗斜體"共42頁</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opLeftCell="A7" zoomScaleNormal="100" workbookViewId="0">
      <selection activeCell="P8" sqref="P8"/>
    </sheetView>
  </sheetViews>
  <sheetFormatPr defaultRowHeight="15.75"/>
  <cols>
    <col min="1" max="1" width="15.75" customWidth="1"/>
    <col min="2" max="2" width="4.5" customWidth="1"/>
    <col min="3" max="3" width="6.625" customWidth="1"/>
    <col min="4" max="4" width="8.5" customWidth="1"/>
    <col min="5" max="5" width="3.625" customWidth="1"/>
    <col min="6" max="6" width="9.375" customWidth="1"/>
    <col min="7" max="7" width="4.25" customWidth="1"/>
    <col min="8" max="8" width="9" customWidth="1"/>
    <col min="9" max="9" width="6.875" customWidth="1"/>
    <col min="10" max="10" width="7.875" customWidth="1"/>
    <col min="11" max="11" width="8.25" customWidth="1"/>
    <col min="12" max="12" width="2.625" customWidth="1"/>
    <col min="13" max="13" width="0.25" customWidth="1"/>
  </cols>
  <sheetData>
    <row r="1" spans="1:12" s="1" customFormat="1" ht="21" customHeight="1">
      <c r="A1" s="24" t="s">
        <v>300</v>
      </c>
      <c r="H1" s="33"/>
      <c r="I1" s="33"/>
    </row>
    <row r="2" spans="1:12" s="1" customFormat="1" ht="27.75" customHeight="1">
      <c r="A2" s="965" t="s">
        <v>391</v>
      </c>
      <c r="B2" s="965"/>
      <c r="C2" s="965"/>
      <c r="D2" s="965"/>
      <c r="E2" s="965"/>
      <c r="F2" s="965"/>
      <c r="G2" s="965"/>
      <c r="H2" s="965"/>
      <c r="I2" s="965"/>
      <c r="J2" s="965"/>
      <c r="K2" s="965"/>
      <c r="L2" s="965"/>
    </row>
    <row r="3" spans="1:12" s="1" customFormat="1" ht="30.75" customHeight="1">
      <c r="A3" s="966" t="s">
        <v>311</v>
      </c>
      <c r="B3" s="966"/>
      <c r="C3" s="966"/>
      <c r="D3" s="966"/>
      <c r="E3" s="966"/>
      <c r="F3" s="966"/>
      <c r="G3" s="966"/>
      <c r="H3" s="966"/>
      <c r="I3" s="966"/>
      <c r="J3" s="966"/>
      <c r="K3" s="966"/>
      <c r="L3" s="966"/>
    </row>
    <row r="4" spans="1:12" s="1" customFormat="1" ht="21" customHeight="1">
      <c r="A4" s="967" t="s">
        <v>1070</v>
      </c>
      <c r="B4" s="967"/>
      <c r="C4" s="967"/>
      <c r="D4" s="967"/>
      <c r="E4" s="967"/>
      <c r="F4" s="967"/>
      <c r="G4" s="967"/>
      <c r="H4" s="967"/>
      <c r="I4" s="967"/>
      <c r="J4" s="967"/>
      <c r="K4" s="967"/>
      <c r="L4" s="967"/>
    </row>
    <row r="5" spans="1:12" s="1" customFormat="1" ht="13.5" customHeight="1">
      <c r="A5" s="101"/>
      <c r="B5" s="96"/>
      <c r="C5" s="97"/>
      <c r="D5" s="97"/>
      <c r="E5" s="97"/>
      <c r="F5" s="97"/>
      <c r="G5" s="97"/>
      <c r="H5" s="97"/>
      <c r="I5" s="101"/>
      <c r="J5" s="972" t="s">
        <v>105</v>
      </c>
      <c r="K5" s="973"/>
      <c r="L5" s="973"/>
    </row>
    <row r="6" spans="1:12" s="100" customFormat="1" ht="88.5" customHeight="1">
      <c r="A6" s="586" t="s">
        <v>857</v>
      </c>
      <c r="B6" s="586" t="s">
        <v>858</v>
      </c>
      <c r="C6" s="586" t="s">
        <v>859</v>
      </c>
      <c r="D6" s="586" t="s">
        <v>860</v>
      </c>
      <c r="E6" s="586" t="s">
        <v>861</v>
      </c>
      <c r="F6" s="587" t="s">
        <v>1171</v>
      </c>
      <c r="G6" s="586" t="s">
        <v>862</v>
      </c>
      <c r="H6" s="587" t="s">
        <v>1172</v>
      </c>
      <c r="I6" s="587" t="s">
        <v>1173</v>
      </c>
      <c r="J6" s="587" t="s">
        <v>1174</v>
      </c>
      <c r="K6" s="587" t="s">
        <v>1175</v>
      </c>
      <c r="L6" s="586" t="s">
        <v>1003</v>
      </c>
    </row>
    <row r="7" spans="1:12" ht="60" customHeight="1">
      <c r="A7" s="680" t="s">
        <v>1195</v>
      </c>
      <c r="B7" s="361"/>
      <c r="C7" s="381">
        <v>1010725</v>
      </c>
      <c r="D7" s="543">
        <v>93333</v>
      </c>
      <c r="E7" s="363">
        <v>5</v>
      </c>
      <c r="F7" s="544">
        <v>82462</v>
      </c>
      <c r="G7" s="386" t="s">
        <v>1198</v>
      </c>
      <c r="H7" s="544">
        <v>10871</v>
      </c>
      <c r="I7" s="363">
        <v>0</v>
      </c>
      <c r="J7" s="544">
        <v>10865</v>
      </c>
      <c r="K7" s="544">
        <v>6</v>
      </c>
      <c r="L7" s="387"/>
    </row>
    <row r="8" spans="1:12" ht="46.5" customHeight="1">
      <c r="A8" s="581" t="s">
        <v>1199</v>
      </c>
      <c r="B8" s="584"/>
      <c r="C8" s="382">
        <v>1020523</v>
      </c>
      <c r="D8" s="545">
        <v>123646</v>
      </c>
      <c r="E8" s="364">
        <v>5</v>
      </c>
      <c r="F8" s="547">
        <v>88580</v>
      </c>
      <c r="G8" s="388" t="s">
        <v>1200</v>
      </c>
      <c r="H8" s="547">
        <v>35066</v>
      </c>
      <c r="I8" s="364">
        <v>0</v>
      </c>
      <c r="J8" s="547">
        <v>24720</v>
      </c>
      <c r="K8" s="547">
        <v>10346</v>
      </c>
      <c r="L8" s="389"/>
    </row>
    <row r="9" spans="1:12" ht="60.75" customHeight="1">
      <c r="A9" s="626" t="s">
        <v>863</v>
      </c>
      <c r="B9" s="584"/>
      <c r="C9" s="382" t="s">
        <v>856</v>
      </c>
      <c r="D9" s="545">
        <v>27619</v>
      </c>
      <c r="E9" s="364">
        <v>5</v>
      </c>
      <c r="F9" s="546">
        <v>5520</v>
      </c>
      <c r="G9" s="388" t="s">
        <v>1196</v>
      </c>
      <c r="H9" s="547">
        <v>22099</v>
      </c>
      <c r="I9" s="364">
        <v>0</v>
      </c>
      <c r="J9" s="547">
        <v>5520</v>
      </c>
      <c r="K9" s="547">
        <v>16579</v>
      </c>
      <c r="L9" s="389"/>
    </row>
    <row r="10" spans="1:12" ht="45" customHeight="1">
      <c r="A10" s="581" t="s">
        <v>1197</v>
      </c>
      <c r="B10" s="362"/>
      <c r="C10" s="382" t="s">
        <v>1194</v>
      </c>
      <c r="D10" s="545">
        <v>648255</v>
      </c>
      <c r="E10" s="364">
        <v>5</v>
      </c>
      <c r="F10" s="547">
        <v>0</v>
      </c>
      <c r="G10" s="388">
        <v>0</v>
      </c>
      <c r="H10" s="547">
        <v>0</v>
      </c>
      <c r="I10" s="364">
        <v>0</v>
      </c>
      <c r="J10" s="547">
        <v>108040</v>
      </c>
      <c r="K10" s="547">
        <v>540215</v>
      </c>
      <c r="L10" s="389"/>
    </row>
    <row r="11" spans="1:12" ht="42.75">
      <c r="A11" s="676" t="s">
        <v>1202</v>
      </c>
      <c r="B11" s="362"/>
      <c r="C11" s="362">
        <v>1060301</v>
      </c>
      <c r="D11" s="364">
        <v>2752564</v>
      </c>
      <c r="E11" s="364">
        <v>5</v>
      </c>
      <c r="F11" s="364">
        <v>0</v>
      </c>
      <c r="G11" s="364">
        <v>0</v>
      </c>
      <c r="H11" s="364">
        <v>0</v>
      </c>
      <c r="I11" s="364">
        <v>0</v>
      </c>
      <c r="J11" s="364">
        <v>458760</v>
      </c>
      <c r="K11" s="364">
        <v>2293804</v>
      </c>
      <c r="L11" s="389"/>
    </row>
    <row r="12" spans="1:12" ht="40.5">
      <c r="A12" s="717" t="s">
        <v>1201</v>
      </c>
      <c r="B12" s="362"/>
      <c r="C12" s="362">
        <v>1061227</v>
      </c>
      <c r="D12" s="364">
        <v>406310</v>
      </c>
      <c r="E12" s="364">
        <v>5</v>
      </c>
      <c r="F12" s="364">
        <v>0</v>
      </c>
      <c r="G12" s="364">
        <v>0</v>
      </c>
      <c r="H12" s="364">
        <v>0</v>
      </c>
      <c r="I12" s="364">
        <v>0</v>
      </c>
      <c r="J12" s="364">
        <v>0</v>
      </c>
      <c r="K12" s="364">
        <v>406310</v>
      </c>
      <c r="L12" s="389"/>
    </row>
    <row r="13" spans="1:12">
      <c r="A13" s="717"/>
      <c r="B13" s="362"/>
      <c r="C13" s="362"/>
      <c r="D13" s="364"/>
      <c r="E13" s="364"/>
      <c r="F13" s="364"/>
      <c r="G13" s="364"/>
      <c r="H13" s="364"/>
      <c r="I13" s="364"/>
      <c r="J13" s="364"/>
      <c r="K13" s="364"/>
      <c r="L13" s="389"/>
    </row>
    <row r="14" spans="1:12">
      <c r="A14" s="717"/>
      <c r="B14" s="362"/>
      <c r="C14" s="362"/>
      <c r="D14" s="364"/>
      <c r="E14" s="364"/>
      <c r="F14" s="364"/>
      <c r="G14" s="364"/>
      <c r="H14" s="364"/>
      <c r="I14" s="364"/>
      <c r="J14" s="364"/>
      <c r="K14" s="364"/>
      <c r="L14" s="389"/>
    </row>
    <row r="15" spans="1:12">
      <c r="A15" s="717"/>
      <c r="B15" s="362"/>
      <c r="C15" s="362"/>
      <c r="D15" s="364"/>
      <c r="E15" s="364"/>
      <c r="F15" s="364"/>
      <c r="G15" s="364"/>
      <c r="H15" s="364"/>
      <c r="I15" s="364"/>
      <c r="J15" s="364"/>
      <c r="K15" s="364"/>
      <c r="L15" s="389"/>
    </row>
    <row r="16" spans="1:12">
      <c r="A16" s="717"/>
      <c r="B16" s="362"/>
      <c r="C16" s="362"/>
      <c r="D16" s="364"/>
      <c r="E16" s="364"/>
      <c r="F16" s="364"/>
      <c r="G16" s="364"/>
      <c r="H16" s="364"/>
      <c r="I16" s="364"/>
      <c r="J16" s="364"/>
      <c r="K16" s="364"/>
      <c r="L16" s="389"/>
    </row>
    <row r="17" spans="1:12">
      <c r="A17" s="717"/>
      <c r="B17" s="362"/>
      <c r="C17" s="362"/>
      <c r="D17" s="364"/>
      <c r="E17" s="364"/>
      <c r="F17" s="364"/>
      <c r="G17" s="364"/>
      <c r="H17" s="364"/>
      <c r="I17" s="364"/>
      <c r="J17" s="364"/>
      <c r="K17" s="364"/>
      <c r="L17" s="389"/>
    </row>
    <row r="18" spans="1:12">
      <c r="A18" s="717"/>
      <c r="B18" s="362"/>
      <c r="C18" s="362"/>
      <c r="D18" s="364"/>
      <c r="E18" s="364"/>
      <c r="F18" s="364"/>
      <c r="G18" s="364"/>
      <c r="H18" s="364"/>
      <c r="I18" s="364"/>
      <c r="J18" s="364"/>
      <c r="K18" s="364"/>
      <c r="L18" s="389"/>
    </row>
    <row r="19" spans="1:12">
      <c r="A19" s="717"/>
      <c r="B19" s="362"/>
      <c r="C19" s="362"/>
      <c r="D19" s="364"/>
      <c r="E19" s="364"/>
      <c r="F19" s="364"/>
      <c r="G19" s="364"/>
      <c r="H19" s="364"/>
      <c r="I19" s="364"/>
      <c r="J19" s="364"/>
      <c r="K19" s="364"/>
      <c r="L19" s="389"/>
    </row>
    <row r="20" spans="1:12">
      <c r="A20" s="717"/>
      <c r="B20" s="362"/>
      <c r="C20" s="362"/>
      <c r="D20" s="364"/>
      <c r="E20" s="364"/>
      <c r="F20" s="364"/>
      <c r="G20" s="364"/>
      <c r="H20" s="364"/>
      <c r="I20" s="364"/>
      <c r="J20" s="364"/>
      <c r="K20" s="364"/>
      <c r="L20" s="389"/>
    </row>
    <row r="21" spans="1:12">
      <c r="A21" s="717"/>
      <c r="B21" s="362"/>
      <c r="C21" s="362"/>
      <c r="D21" s="364"/>
      <c r="E21" s="364"/>
      <c r="F21" s="364"/>
      <c r="G21" s="364"/>
      <c r="H21" s="364"/>
      <c r="I21" s="364"/>
      <c r="J21" s="364"/>
      <c r="K21" s="364"/>
      <c r="L21" s="389"/>
    </row>
    <row r="22" spans="1:12">
      <c r="A22" s="717"/>
      <c r="B22" s="362"/>
      <c r="C22" s="362"/>
      <c r="D22" s="364"/>
      <c r="E22" s="364"/>
      <c r="F22" s="364"/>
      <c r="G22" s="364"/>
      <c r="H22" s="364"/>
      <c r="I22" s="364"/>
      <c r="J22" s="364"/>
      <c r="K22" s="364"/>
      <c r="L22" s="389"/>
    </row>
    <row r="23" spans="1:12">
      <c r="A23" s="717"/>
      <c r="B23" s="362"/>
      <c r="C23" s="362"/>
      <c r="D23" s="364"/>
      <c r="E23" s="364"/>
      <c r="F23" s="364"/>
      <c r="G23" s="364"/>
      <c r="H23" s="364"/>
      <c r="I23" s="364"/>
      <c r="J23" s="364"/>
      <c r="K23" s="364"/>
      <c r="L23" s="389"/>
    </row>
    <row r="24" spans="1:12">
      <c r="A24" s="717"/>
      <c r="B24" s="362"/>
      <c r="C24" s="362"/>
      <c r="D24" s="364"/>
      <c r="E24" s="364"/>
      <c r="F24" s="364"/>
      <c r="G24" s="364"/>
      <c r="H24" s="364"/>
      <c r="I24" s="364"/>
      <c r="J24" s="364"/>
      <c r="K24" s="364"/>
      <c r="L24" s="389"/>
    </row>
    <row r="25" spans="1:12">
      <c r="A25" s="717"/>
      <c r="B25" s="362"/>
      <c r="C25" s="362"/>
      <c r="D25" s="364"/>
      <c r="E25" s="364"/>
      <c r="F25" s="364"/>
      <c r="G25" s="364"/>
      <c r="H25" s="364"/>
      <c r="I25" s="364"/>
      <c r="J25" s="364"/>
      <c r="K25" s="364"/>
      <c r="L25" s="389"/>
    </row>
    <row r="26" spans="1:12">
      <c r="A26" s="718"/>
      <c r="B26" s="383" t="s">
        <v>16</v>
      </c>
      <c r="C26" s="384"/>
      <c r="D26" s="365">
        <f t="shared" ref="D26:J26" si="0">SUM(D7:D25)</f>
        <v>4051727</v>
      </c>
      <c r="E26" s="365">
        <f t="shared" si="0"/>
        <v>30</v>
      </c>
      <c r="F26" s="365">
        <f t="shared" si="0"/>
        <v>176562</v>
      </c>
      <c r="G26" s="365">
        <f t="shared" si="0"/>
        <v>0</v>
      </c>
      <c r="H26" s="365">
        <f t="shared" si="0"/>
        <v>68036</v>
      </c>
      <c r="I26" s="365">
        <f t="shared" si="0"/>
        <v>0</v>
      </c>
      <c r="J26" s="365">
        <f t="shared" si="0"/>
        <v>607905</v>
      </c>
      <c r="K26" s="365">
        <f>SUM(K7:K25)</f>
        <v>3267260</v>
      </c>
      <c r="L26" s="385"/>
    </row>
    <row r="27" spans="1:12" ht="6.75" customHeight="1"/>
    <row r="29" spans="1:12" s="716" customFormat="1" ht="11.25"/>
  </sheetData>
  <mergeCells count="4">
    <mergeCell ref="A2:L2"/>
    <mergeCell ref="A3:L3"/>
    <mergeCell ref="A4:L4"/>
    <mergeCell ref="J5:L5"/>
  </mergeCells>
  <phoneticPr fontId="6" type="noConversion"/>
  <pageMargins left="0.55118110236220474" right="0.39370078740157483" top="1.2204724409448819" bottom="0.6692913385826772" header="0.51181102362204722" footer="0.31496062992125984"/>
  <pageSetup paperSize="9" firstPageNumber="34" orientation="portrait" useFirstPageNumber="1" r:id="rId1"/>
  <headerFooter alignWithMargins="0">
    <oddHeader>&amp;R&amp;"標楷體,粗斜體"第&amp;"Times New Roman,粗斜體"&amp;P&amp;"標楷體,粗斜體"頁&amp;"Times New Roman,粗斜體",&amp;"標楷體,粗斜體"共42頁</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36"/>
  <sheetViews>
    <sheetView zoomScaleNormal="100" zoomScaleSheetLayoutView="100" workbookViewId="0">
      <selection activeCell="N30" sqref="N30"/>
    </sheetView>
  </sheetViews>
  <sheetFormatPr defaultColWidth="34.75" defaultRowHeight="19.5"/>
  <cols>
    <col min="1" max="1" width="14.125" style="60" customWidth="1"/>
    <col min="2" max="2" width="8.25" style="60" customWidth="1"/>
    <col min="3" max="3" width="7.5" style="60" customWidth="1"/>
    <col min="4" max="4" width="11.875" style="60" customWidth="1"/>
    <col min="5" max="5" width="8.25" style="61" customWidth="1"/>
    <col min="6" max="6" width="7.125" style="62" customWidth="1"/>
    <col min="7" max="7" width="8.375" style="60" customWidth="1"/>
    <col min="8" max="8" width="7.25" style="60" customWidth="1"/>
    <col min="9" max="9" width="6.875" style="60" customWidth="1"/>
    <col min="10" max="10" width="9.25" style="60" customWidth="1"/>
    <col min="11" max="11" width="0.625" style="60" customWidth="1"/>
    <col min="12" max="12" width="1.25" style="60" customWidth="1"/>
    <col min="13" max="13" width="9.375" style="60" customWidth="1"/>
    <col min="14" max="16384" width="34.75" style="60"/>
  </cols>
  <sheetData>
    <row r="1" spans="1:10">
      <c r="A1" s="988" t="s">
        <v>392</v>
      </c>
      <c r="B1" s="989"/>
      <c r="C1" s="989"/>
      <c r="D1" s="989"/>
      <c r="E1" s="989"/>
      <c r="F1" s="989"/>
      <c r="G1" s="989"/>
      <c r="H1" s="989"/>
      <c r="I1" s="989"/>
      <c r="J1" s="989"/>
    </row>
    <row r="2" spans="1:10" s="46" customFormat="1" ht="24.75" customHeight="1">
      <c r="A2" s="990" t="s">
        <v>85</v>
      </c>
      <c r="B2" s="990"/>
      <c r="C2" s="990"/>
      <c r="D2" s="990"/>
      <c r="E2" s="990"/>
      <c r="F2" s="990"/>
      <c r="G2" s="990"/>
      <c r="H2" s="990"/>
      <c r="I2" s="990"/>
      <c r="J2" s="990"/>
    </row>
    <row r="3" spans="1:10" s="50" customFormat="1" ht="22.5" customHeight="1">
      <c r="A3" s="987" t="s">
        <v>1114</v>
      </c>
      <c r="B3" s="987"/>
      <c r="C3" s="987"/>
      <c r="D3" s="987"/>
      <c r="E3" s="987"/>
      <c r="F3" s="987"/>
      <c r="G3" s="987"/>
      <c r="H3" s="987"/>
      <c r="I3" s="987"/>
      <c r="J3" s="987"/>
    </row>
    <row r="4" spans="1:10" s="50" customFormat="1" ht="14.25" customHeight="1" thickBot="1">
      <c r="A4" s="71"/>
      <c r="B4" s="47"/>
      <c r="C4" s="47"/>
      <c r="D4" s="47"/>
      <c r="E4" s="72"/>
      <c r="F4" s="48"/>
      <c r="G4" s="49"/>
      <c r="H4" s="49"/>
      <c r="I4" s="98"/>
      <c r="J4" s="98" t="s">
        <v>68</v>
      </c>
    </row>
    <row r="5" spans="1:10" s="51" customFormat="1" ht="69" customHeight="1">
      <c r="A5" s="999" t="s">
        <v>40</v>
      </c>
      <c r="B5" s="994" t="s">
        <v>41</v>
      </c>
      <c r="C5" s="396" t="s">
        <v>42</v>
      </c>
      <c r="D5" s="985" t="s">
        <v>43</v>
      </c>
      <c r="E5" s="982" t="s">
        <v>44</v>
      </c>
      <c r="F5" s="985" t="s">
        <v>45</v>
      </c>
      <c r="G5" s="985" t="s">
        <v>46</v>
      </c>
      <c r="H5" s="985" t="s">
        <v>47</v>
      </c>
      <c r="I5" s="985" t="s">
        <v>48</v>
      </c>
      <c r="J5" s="996" t="s">
        <v>49</v>
      </c>
    </row>
    <row r="6" spans="1:10" s="51" customFormat="1" ht="48" customHeight="1">
      <c r="A6" s="1000"/>
      <c r="B6" s="995"/>
      <c r="C6" s="397" t="s">
        <v>50</v>
      </c>
      <c r="D6" s="986"/>
      <c r="E6" s="983"/>
      <c r="F6" s="986"/>
      <c r="G6" s="986"/>
      <c r="H6" s="986"/>
      <c r="I6" s="986"/>
      <c r="J6" s="997"/>
    </row>
    <row r="7" spans="1:10" s="51" customFormat="1" ht="33.75" customHeight="1">
      <c r="A7" s="1001"/>
      <c r="B7" s="398" t="s">
        <v>51</v>
      </c>
      <c r="C7" s="399" t="s">
        <v>52</v>
      </c>
      <c r="D7" s="302" t="s">
        <v>53</v>
      </c>
      <c r="E7" s="984"/>
      <c r="F7" s="302" t="s">
        <v>54</v>
      </c>
      <c r="G7" s="400" t="s">
        <v>55</v>
      </c>
      <c r="H7" s="400" t="s">
        <v>56</v>
      </c>
      <c r="I7" s="400" t="s">
        <v>57</v>
      </c>
      <c r="J7" s="998"/>
    </row>
    <row r="8" spans="1:10" s="52" customFormat="1" ht="21" customHeight="1">
      <c r="A8" s="991" t="s">
        <v>72</v>
      </c>
      <c r="B8" s="992"/>
      <c r="C8" s="992"/>
      <c r="D8" s="992"/>
      <c r="E8" s="992"/>
      <c r="F8" s="992"/>
      <c r="G8" s="992"/>
      <c r="H8" s="992"/>
      <c r="I8" s="992"/>
      <c r="J8" s="993"/>
    </row>
    <row r="9" spans="1:10" s="53" customFormat="1" ht="17.100000000000001" customHeight="1">
      <c r="A9" s="719" t="s">
        <v>58</v>
      </c>
      <c r="B9" s="720">
        <v>2200084</v>
      </c>
      <c r="C9" s="720"/>
      <c r="D9" s="720"/>
      <c r="E9" s="720">
        <f>B9-C9</f>
        <v>2200084</v>
      </c>
      <c r="F9" s="746">
        <v>8.0000000000000002E-3</v>
      </c>
      <c r="G9" s="720">
        <v>17601</v>
      </c>
      <c r="H9" s="720">
        <v>17636</v>
      </c>
      <c r="I9" s="720">
        <f>G9-H9</f>
        <v>-35</v>
      </c>
      <c r="J9" s="721"/>
    </row>
    <row r="10" spans="1:10" s="53" customFormat="1" ht="17.100000000000001" customHeight="1">
      <c r="A10" s="719" t="s">
        <v>59</v>
      </c>
      <c r="B10" s="720">
        <v>76514</v>
      </c>
      <c r="C10" s="720"/>
      <c r="D10" s="722"/>
      <c r="E10" s="720">
        <f>B10-C10</f>
        <v>76514</v>
      </c>
      <c r="F10" s="746">
        <v>8.9999999999999993E-3</v>
      </c>
      <c r="G10" s="720">
        <v>689</v>
      </c>
      <c r="H10" s="720">
        <v>1406</v>
      </c>
      <c r="I10" s="720">
        <f>G10-H10</f>
        <v>-717</v>
      </c>
      <c r="J10" s="721"/>
    </row>
    <row r="11" spans="1:10" s="53" customFormat="1" ht="17.100000000000001" customHeight="1">
      <c r="A11" s="719" t="s">
        <v>60</v>
      </c>
      <c r="B11" s="720">
        <v>42102</v>
      </c>
      <c r="C11" s="720"/>
      <c r="D11" s="722"/>
      <c r="E11" s="720">
        <f>B11-C11</f>
        <v>42102</v>
      </c>
      <c r="F11" s="746">
        <v>1.2E-2</v>
      </c>
      <c r="G11" s="720">
        <v>505</v>
      </c>
      <c r="H11" s="720">
        <v>613</v>
      </c>
      <c r="I11" s="720">
        <f>G11-H11</f>
        <v>-108</v>
      </c>
      <c r="J11" s="721"/>
    </row>
    <row r="12" spans="1:10" s="53" customFormat="1" ht="17.100000000000001" customHeight="1">
      <c r="A12" s="723" t="s">
        <v>61</v>
      </c>
      <c r="B12" s="720">
        <f>B9+B10+B11</f>
        <v>2318700</v>
      </c>
      <c r="C12" s="720"/>
      <c r="D12" s="720"/>
      <c r="E12" s="720">
        <f>E9+E10+E11</f>
        <v>2318700</v>
      </c>
      <c r="F12" s="724"/>
      <c r="G12" s="720">
        <f>G9+G10+G11</f>
        <v>18795</v>
      </c>
      <c r="H12" s="720">
        <v>17936</v>
      </c>
      <c r="I12" s="720">
        <f>I9+I10+I11</f>
        <v>-860</v>
      </c>
      <c r="J12" s="721"/>
    </row>
    <row r="13" spans="1:10" s="52" customFormat="1" ht="16.5" customHeight="1" thickBot="1">
      <c r="A13" s="974" t="s">
        <v>73</v>
      </c>
      <c r="B13" s="975"/>
      <c r="C13" s="978"/>
      <c r="D13" s="978"/>
      <c r="E13" s="975"/>
      <c r="F13" s="975"/>
      <c r="G13" s="975"/>
      <c r="H13" s="975"/>
      <c r="I13" s="975"/>
      <c r="J13" s="977"/>
    </row>
    <row r="14" spans="1:10" s="53" customFormat="1" ht="12" customHeight="1" thickBot="1">
      <c r="A14" s="725"/>
      <c r="B14" s="726"/>
      <c r="C14" s="727"/>
      <c r="D14" s="728"/>
      <c r="E14" s="729">
        <f>B14-C14</f>
        <v>0</v>
      </c>
      <c r="F14" s="730"/>
      <c r="G14" s="729">
        <f>E14*F14</f>
        <v>0</v>
      </c>
      <c r="H14" s="729"/>
      <c r="I14" s="729">
        <f>G14-H14</f>
        <v>0</v>
      </c>
      <c r="J14" s="731"/>
    </row>
    <row r="15" spans="1:10" s="53" customFormat="1" ht="12" customHeight="1" thickBot="1">
      <c r="A15" s="725"/>
      <c r="B15" s="726"/>
      <c r="C15" s="727"/>
      <c r="D15" s="732"/>
      <c r="E15" s="729">
        <f>B15-C15</f>
        <v>0</v>
      </c>
      <c r="F15" s="730"/>
      <c r="G15" s="729">
        <f>E15*F15</f>
        <v>0</v>
      </c>
      <c r="H15" s="729"/>
      <c r="I15" s="729">
        <f>G15-H15</f>
        <v>0</v>
      </c>
      <c r="J15" s="731"/>
    </row>
    <row r="16" spans="1:10" s="53" customFormat="1" ht="12" customHeight="1" thickBot="1">
      <c r="A16" s="733" t="s">
        <v>61</v>
      </c>
      <c r="B16" s="726">
        <f>B14+B15</f>
        <v>0</v>
      </c>
      <c r="C16" s="727">
        <f>C14+C15</f>
        <v>0</v>
      </c>
      <c r="D16" s="734"/>
      <c r="E16" s="729">
        <f>SUM(E14:E15)</f>
        <v>0</v>
      </c>
      <c r="F16" s="730"/>
      <c r="G16" s="729">
        <f>G14+G15</f>
        <v>0</v>
      </c>
      <c r="H16" s="729">
        <f>H14+H15</f>
        <v>0</v>
      </c>
      <c r="I16" s="729">
        <f>I14+I15</f>
        <v>0</v>
      </c>
      <c r="J16" s="731"/>
    </row>
    <row r="17" spans="1:10" s="52" customFormat="1" ht="18" customHeight="1">
      <c r="A17" s="974" t="s">
        <v>74</v>
      </c>
      <c r="B17" s="975"/>
      <c r="C17" s="976"/>
      <c r="D17" s="976"/>
      <c r="E17" s="975"/>
      <c r="F17" s="975"/>
      <c r="G17" s="975"/>
      <c r="H17" s="975"/>
      <c r="I17" s="975"/>
      <c r="J17" s="977"/>
    </row>
    <row r="18" spans="1:10" s="53" customFormat="1" ht="13.5" customHeight="1">
      <c r="A18" s="719" t="s">
        <v>58</v>
      </c>
      <c r="B18" s="729"/>
      <c r="C18" s="729"/>
      <c r="D18" s="735"/>
      <c r="E18" s="729">
        <f>B18-C18</f>
        <v>0</v>
      </c>
      <c r="F18" s="749"/>
      <c r="G18" s="729">
        <f>E18*F18</f>
        <v>0</v>
      </c>
      <c r="H18" s="729"/>
      <c r="I18" s="729">
        <f>G18-H18</f>
        <v>0</v>
      </c>
      <c r="J18" s="736"/>
    </row>
    <row r="19" spans="1:10" s="53" customFormat="1" ht="13.5" customHeight="1">
      <c r="A19" s="719" t="s">
        <v>59</v>
      </c>
      <c r="B19" s="729"/>
      <c r="C19" s="729"/>
      <c r="D19" s="737"/>
      <c r="E19" s="729">
        <f>B19-C19</f>
        <v>0</v>
      </c>
      <c r="F19" s="749"/>
      <c r="G19" s="729">
        <f>E19*F19</f>
        <v>0</v>
      </c>
      <c r="H19" s="729"/>
      <c r="I19" s="729">
        <f>G19-H19</f>
        <v>0</v>
      </c>
      <c r="J19" s="736"/>
    </row>
    <row r="20" spans="1:10" s="53" customFormat="1" ht="13.5" customHeight="1">
      <c r="A20" s="719" t="s">
        <v>60</v>
      </c>
      <c r="B20" s="729"/>
      <c r="C20" s="729"/>
      <c r="D20" s="737"/>
      <c r="E20" s="729">
        <f>B20-C20</f>
        <v>0</v>
      </c>
      <c r="F20" s="749"/>
      <c r="G20" s="729">
        <f>E20*F20</f>
        <v>0</v>
      </c>
      <c r="H20" s="729"/>
      <c r="I20" s="729">
        <f>G20-H20</f>
        <v>0</v>
      </c>
      <c r="J20" s="736"/>
    </row>
    <row r="21" spans="1:10" s="53" customFormat="1" ht="13.5" customHeight="1">
      <c r="A21" s="719" t="s">
        <v>61</v>
      </c>
      <c r="B21" s="729">
        <f>SUM(B16:B20)</f>
        <v>0</v>
      </c>
      <c r="C21" s="729"/>
      <c r="D21" s="729"/>
      <c r="E21" s="738"/>
      <c r="F21" s="750">
        <v>1.2E-2</v>
      </c>
      <c r="G21" s="729">
        <f>INT(B21*F21)</f>
        <v>0</v>
      </c>
      <c r="H21" s="729">
        <f>G21</f>
        <v>0</v>
      </c>
      <c r="I21" s="729"/>
      <c r="J21" s="739"/>
    </row>
    <row r="22" spans="1:10" s="53" customFormat="1" ht="13.5" customHeight="1">
      <c r="A22" s="723" t="s">
        <v>61</v>
      </c>
      <c r="B22" s="729">
        <f>B18+B19+B20</f>
        <v>0</v>
      </c>
      <c r="C22" s="729">
        <f>C18+C19+C20</f>
        <v>0</v>
      </c>
      <c r="D22" s="729"/>
      <c r="E22" s="729">
        <f>SUM(E18:E20)</f>
        <v>0</v>
      </c>
      <c r="F22" s="750"/>
      <c r="G22" s="729">
        <f>G18+G19+G20</f>
        <v>0</v>
      </c>
      <c r="H22" s="729">
        <f>H18+H19+H20</f>
        <v>0</v>
      </c>
      <c r="I22" s="729">
        <f>I18+I19+I20</f>
        <v>0</v>
      </c>
      <c r="J22" s="736"/>
    </row>
    <row r="23" spans="1:10" s="52" customFormat="1" ht="16.5" customHeight="1" thickBot="1">
      <c r="A23" s="974" t="s">
        <v>75</v>
      </c>
      <c r="B23" s="975"/>
      <c r="C23" s="978"/>
      <c r="D23" s="978"/>
      <c r="E23" s="975"/>
      <c r="F23" s="975"/>
      <c r="G23" s="975"/>
      <c r="H23" s="975"/>
      <c r="I23" s="975"/>
      <c r="J23" s="977"/>
    </row>
    <row r="24" spans="1:10" s="53" customFormat="1" ht="13.5" customHeight="1" thickBot="1">
      <c r="A24" s="740"/>
      <c r="B24" s="726"/>
      <c r="C24" s="727">
        <v>0</v>
      </c>
      <c r="D24" s="734"/>
      <c r="E24" s="729">
        <f>B24-C24</f>
        <v>0</v>
      </c>
      <c r="F24" s="730"/>
      <c r="G24" s="729">
        <f>E24*F24</f>
        <v>0</v>
      </c>
      <c r="H24" s="729"/>
      <c r="I24" s="729">
        <f>G24-H24</f>
        <v>0</v>
      </c>
      <c r="J24" s="741"/>
    </row>
    <row r="25" spans="1:10" s="53" customFormat="1" ht="12.75" customHeight="1" thickBot="1">
      <c r="A25" s="740"/>
      <c r="B25" s="726"/>
      <c r="C25" s="727"/>
      <c r="D25" s="734"/>
      <c r="E25" s="729">
        <f>B25-C25</f>
        <v>0</v>
      </c>
      <c r="F25" s="730"/>
      <c r="G25" s="729">
        <f>E25*F25</f>
        <v>0</v>
      </c>
      <c r="H25" s="729"/>
      <c r="I25" s="729"/>
      <c r="J25" s="741"/>
    </row>
    <row r="26" spans="1:10" s="53" customFormat="1" ht="14.25" customHeight="1">
      <c r="A26" s="723" t="s">
        <v>61</v>
      </c>
      <c r="B26" s="729">
        <f>SUM(B24:B25)</f>
        <v>0</v>
      </c>
      <c r="C26" s="742">
        <f>SUM(C24:C25)</f>
        <v>0</v>
      </c>
      <c r="D26" s="737"/>
      <c r="E26" s="729">
        <f>SUM(E24:E25)</f>
        <v>0</v>
      </c>
      <c r="F26" s="730"/>
      <c r="G26" s="729">
        <f>G24+G25</f>
        <v>0</v>
      </c>
      <c r="H26" s="729">
        <f>H24+H25</f>
        <v>0</v>
      </c>
      <c r="I26" s="729">
        <f>I24+I25</f>
        <v>0</v>
      </c>
      <c r="J26" s="743"/>
    </row>
    <row r="27" spans="1:10" s="53" customFormat="1" ht="21" customHeight="1">
      <c r="A27" s="979" t="s">
        <v>76</v>
      </c>
      <c r="B27" s="980"/>
      <c r="C27" s="980"/>
      <c r="D27" s="980"/>
      <c r="E27" s="980"/>
      <c r="F27" s="980"/>
      <c r="G27" s="980"/>
      <c r="H27" s="980"/>
      <c r="I27" s="980"/>
      <c r="J27" s="981"/>
    </row>
    <row r="28" spans="1:10" s="53" customFormat="1" ht="30" customHeight="1">
      <c r="A28" s="740" t="s">
        <v>842</v>
      </c>
      <c r="B28" s="720">
        <v>0</v>
      </c>
      <c r="C28" s="720"/>
      <c r="D28" s="720"/>
      <c r="E28" s="720">
        <f>B28-C28</f>
        <v>0</v>
      </c>
      <c r="F28" s="751">
        <v>1</v>
      </c>
      <c r="G28" s="744">
        <v>0</v>
      </c>
      <c r="H28" s="744">
        <v>0</v>
      </c>
      <c r="I28" s="744">
        <f>G28-H28</f>
        <v>0</v>
      </c>
      <c r="J28" s="745"/>
    </row>
    <row r="29" spans="1:10" s="53" customFormat="1" ht="30" customHeight="1">
      <c r="A29" s="740" t="s">
        <v>86</v>
      </c>
      <c r="B29" s="720">
        <v>26508</v>
      </c>
      <c r="C29" s="720"/>
      <c r="D29" s="720" t="s">
        <v>259</v>
      </c>
      <c r="E29" s="720">
        <f t="shared" ref="E29:E30" si="0">B29-C29</f>
        <v>26508</v>
      </c>
      <c r="F29" s="752">
        <v>1.4999999999999999E-2</v>
      </c>
      <c r="G29" s="744">
        <v>398</v>
      </c>
      <c r="H29" s="744">
        <v>775</v>
      </c>
      <c r="I29" s="744">
        <f t="shared" ref="I29:I33" si="1">G29-H29</f>
        <v>-377</v>
      </c>
      <c r="J29" s="747"/>
    </row>
    <row r="30" spans="1:10" s="53" customFormat="1" ht="30" customHeight="1">
      <c r="A30" s="748" t="s">
        <v>772</v>
      </c>
      <c r="B30" s="720">
        <v>220453</v>
      </c>
      <c r="C30" s="720"/>
      <c r="D30" s="720" t="s">
        <v>259</v>
      </c>
      <c r="E30" s="720">
        <f t="shared" si="0"/>
        <v>220453</v>
      </c>
      <c r="F30" s="752">
        <v>0.02</v>
      </c>
      <c r="G30" s="744">
        <v>4409</v>
      </c>
      <c r="H30" s="744">
        <v>2602</v>
      </c>
      <c r="I30" s="744">
        <f t="shared" si="1"/>
        <v>1807</v>
      </c>
      <c r="J30" s="747"/>
    </row>
    <row r="31" spans="1:10" s="53" customFormat="1" ht="25.5" customHeight="1">
      <c r="A31" s="433" t="s">
        <v>87</v>
      </c>
      <c r="B31" s="394"/>
      <c r="C31" s="394"/>
      <c r="D31" s="394"/>
      <c r="E31" s="432"/>
      <c r="F31" s="753"/>
      <c r="G31" s="432"/>
      <c r="H31" s="432"/>
      <c r="I31" s="432"/>
      <c r="J31" s="391"/>
    </row>
    <row r="32" spans="1:10" s="53" customFormat="1" ht="48.75" customHeight="1">
      <c r="A32" s="55" t="s">
        <v>769</v>
      </c>
      <c r="B32" s="394">
        <v>150000</v>
      </c>
      <c r="C32" s="394"/>
      <c r="D32" s="669" t="s">
        <v>1442</v>
      </c>
      <c r="E32" s="432">
        <v>150000</v>
      </c>
      <c r="F32" s="753">
        <v>1</v>
      </c>
      <c r="G32" s="432">
        <v>150000</v>
      </c>
      <c r="H32" s="432">
        <v>550000</v>
      </c>
      <c r="I32" s="432">
        <f t="shared" si="1"/>
        <v>-400000</v>
      </c>
      <c r="J32" s="667" t="s">
        <v>1115</v>
      </c>
    </row>
    <row r="33" spans="1:10" s="53" customFormat="1" ht="46.5" customHeight="1">
      <c r="A33" s="55" t="s">
        <v>770</v>
      </c>
      <c r="B33" s="394">
        <v>550000</v>
      </c>
      <c r="C33" s="394"/>
      <c r="D33" s="669" t="s">
        <v>771</v>
      </c>
      <c r="E33" s="432">
        <f t="shared" ref="E33" si="2">B33-C33</f>
        <v>550000</v>
      </c>
      <c r="F33" s="754">
        <v>1</v>
      </c>
      <c r="G33" s="432">
        <v>550000</v>
      </c>
      <c r="H33" s="432">
        <v>11000</v>
      </c>
      <c r="I33" s="432">
        <f t="shared" si="1"/>
        <v>539000</v>
      </c>
      <c r="J33" s="668" t="s">
        <v>815</v>
      </c>
    </row>
    <row r="34" spans="1:10" s="53" customFormat="1" ht="22.5" customHeight="1">
      <c r="A34" s="54" t="s">
        <v>88</v>
      </c>
      <c r="B34" s="394">
        <f>B28+B29+B30+B31+B32+B33</f>
        <v>946961</v>
      </c>
      <c r="C34" s="394"/>
      <c r="D34" s="394"/>
      <c r="E34" s="394">
        <f>E28+E29+E30+E32+E33</f>
        <v>946961</v>
      </c>
      <c r="F34" s="394"/>
      <c r="G34" s="394">
        <f>G28+G29+G30+G32+G33</f>
        <v>704807</v>
      </c>
      <c r="H34" s="394">
        <v>564630</v>
      </c>
      <c r="I34" s="394">
        <f>I28+I29+I30+I32+I33</f>
        <v>140430</v>
      </c>
      <c r="J34" s="392"/>
    </row>
    <row r="35" spans="1:10" s="53" customFormat="1" ht="22.5" customHeight="1" thickBot="1">
      <c r="A35" s="56" t="s">
        <v>89</v>
      </c>
      <c r="B35" s="395">
        <f>B12+B16+B22+B26+B34</f>
        <v>3265661</v>
      </c>
      <c r="C35" s="395">
        <f t="shared" ref="C35:D35" si="3">C12+C16+C22+C26+C34</f>
        <v>0</v>
      </c>
      <c r="D35" s="395">
        <f t="shared" si="3"/>
        <v>0</v>
      </c>
      <c r="E35" s="395">
        <f>E12+E16+E22+E26+E34</f>
        <v>3265661</v>
      </c>
      <c r="F35" s="395"/>
      <c r="G35" s="395">
        <f>G12+G16+G22+G26+G34</f>
        <v>723602</v>
      </c>
      <c r="H35" s="395">
        <f t="shared" ref="H35" si="4">H12+H16+H22+H26+H34</f>
        <v>582566</v>
      </c>
      <c r="I35" s="395">
        <f>I12+I16+I22+I26+I34</f>
        <v>139570</v>
      </c>
      <c r="J35" s="393"/>
    </row>
    <row r="36" spans="1:10" s="57" customFormat="1" ht="3.75" customHeight="1">
      <c r="E36" s="58"/>
      <c r="F36" s="59"/>
    </row>
  </sheetData>
  <mergeCells count="17">
    <mergeCell ref="A3:J3"/>
    <mergeCell ref="A1:J1"/>
    <mergeCell ref="A2:J2"/>
    <mergeCell ref="A8:J8"/>
    <mergeCell ref="B5:B6"/>
    <mergeCell ref="G5:G6"/>
    <mergeCell ref="H5:H6"/>
    <mergeCell ref="I5:I6"/>
    <mergeCell ref="J5:J7"/>
    <mergeCell ref="A5:A7"/>
    <mergeCell ref="A17:J17"/>
    <mergeCell ref="A23:J23"/>
    <mergeCell ref="A27:J27"/>
    <mergeCell ref="E5:E7"/>
    <mergeCell ref="F5:F6"/>
    <mergeCell ref="D5:D6"/>
    <mergeCell ref="A13:J13"/>
  </mergeCells>
  <phoneticPr fontId="15" type="noConversion"/>
  <pageMargins left="0.51181102362204722" right="0.27559055118110237" top="0.62992125984251968" bottom="0.35433070866141736" header="0.35433070866141736" footer="0.15748031496062992"/>
  <pageSetup paperSize="9" firstPageNumber="35" pageOrder="overThenDown" orientation="portrait" useFirstPageNumber="1" r:id="rId1"/>
  <headerFooter alignWithMargins="0">
    <oddHeader>&amp;R&amp;"標楷體,粗斜體"第&amp;"Times New Roman,粗斜體"&amp;P&amp;"標楷體,粗斜體"頁&amp;"Times New Roman,粗斜體",&amp;"標楷體,粗斜體"共&amp;"Times New Roman,粗斜體"42&amp;"標楷體,粗斜體"頁</oddHeader>
    <oddFooter xml:space="preserve">&amp;C
</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zoomScaleNormal="100" workbookViewId="0">
      <selection activeCell="O21" sqref="O21"/>
    </sheetView>
  </sheetViews>
  <sheetFormatPr defaultColWidth="8" defaultRowHeight="16.5" customHeight="1"/>
  <cols>
    <col min="1" max="1" width="23.375" style="539" customWidth="1"/>
    <col min="2" max="2" width="5.875" style="539" customWidth="1"/>
    <col min="3" max="3" width="8.5" style="122" customWidth="1"/>
    <col min="4" max="4" width="7.875" style="122" customWidth="1"/>
    <col min="5" max="5" width="7.75" style="122" customWidth="1"/>
    <col min="6" max="6" width="8" style="122" customWidth="1"/>
    <col min="7" max="7" width="7.75" style="122" customWidth="1"/>
    <col min="8" max="8" width="7.625" style="122" customWidth="1"/>
    <col min="9" max="9" width="8.25" style="123" customWidth="1"/>
    <col min="10" max="10" width="0.375" style="539" customWidth="1"/>
    <col min="11" max="16384" width="8" style="539"/>
  </cols>
  <sheetData>
    <row r="1" spans="1:9" s="121" customFormat="1" ht="21" customHeight="1">
      <c r="A1" s="133" t="s">
        <v>368</v>
      </c>
    </row>
    <row r="2" spans="1:9" s="121" customFormat="1" ht="21" customHeight="1">
      <c r="A2" s="844" t="s">
        <v>384</v>
      </c>
      <c r="B2" s="844"/>
      <c r="C2" s="844"/>
      <c r="D2" s="844"/>
      <c r="E2" s="844"/>
      <c r="F2" s="844"/>
      <c r="G2" s="844"/>
      <c r="H2" s="844"/>
      <c r="I2" s="844"/>
    </row>
    <row r="3" spans="1:9" s="121" customFormat="1" ht="21" customHeight="1">
      <c r="A3" s="1003" t="s">
        <v>26</v>
      </c>
      <c r="B3" s="1003"/>
      <c r="C3" s="1003"/>
      <c r="D3" s="1003"/>
      <c r="E3" s="1003"/>
      <c r="F3" s="1003"/>
      <c r="G3" s="1003"/>
      <c r="H3" s="1003"/>
      <c r="I3" s="1003"/>
    </row>
    <row r="4" spans="1:9" s="121" customFormat="1" ht="21" customHeight="1">
      <c r="A4" s="1004" t="s">
        <v>1176</v>
      </c>
      <c r="B4" s="1004"/>
      <c r="C4" s="1004"/>
      <c r="D4" s="1004"/>
      <c r="E4" s="1004"/>
      <c r="F4" s="1004"/>
      <c r="G4" s="1004"/>
      <c r="H4" s="1004"/>
      <c r="I4" s="1004"/>
    </row>
    <row r="5" spans="1:9" s="121" customFormat="1" ht="15" customHeight="1">
      <c r="A5" s="1005" t="s">
        <v>142</v>
      </c>
      <c r="B5" s="1005"/>
      <c r="C5" s="1005"/>
      <c r="D5" s="1005"/>
      <c r="E5" s="1005"/>
      <c r="F5" s="1005"/>
      <c r="G5" s="1005"/>
      <c r="H5" s="1005"/>
      <c r="I5" s="1005"/>
    </row>
    <row r="6" spans="1:9" s="118" customFormat="1" ht="16.5" customHeight="1">
      <c r="A6" s="1006" t="s">
        <v>252</v>
      </c>
      <c r="B6" s="1006"/>
      <c r="C6" s="1006" t="s">
        <v>253</v>
      </c>
      <c r="D6" s="1006"/>
      <c r="E6" s="1006" t="s">
        <v>254</v>
      </c>
      <c r="F6" s="1006"/>
      <c r="G6" s="1006" t="s">
        <v>98</v>
      </c>
      <c r="H6" s="1006"/>
      <c r="I6" s="1006" t="s">
        <v>99</v>
      </c>
    </row>
    <row r="7" spans="1:9" s="119" customFormat="1" ht="16.5" customHeight="1">
      <c r="A7" s="540" t="s">
        <v>9</v>
      </c>
      <c r="B7" s="540" t="s">
        <v>100</v>
      </c>
      <c r="C7" s="540" t="s">
        <v>255</v>
      </c>
      <c r="D7" s="540" t="s">
        <v>256</v>
      </c>
      <c r="E7" s="540" t="s">
        <v>255</v>
      </c>
      <c r="F7" s="540" t="s">
        <v>256</v>
      </c>
      <c r="G7" s="540" t="s">
        <v>255</v>
      </c>
      <c r="H7" s="540" t="s">
        <v>256</v>
      </c>
      <c r="I7" s="1006"/>
    </row>
    <row r="8" spans="1:9" s="118" customFormat="1" ht="3" customHeight="1">
      <c r="A8" s="540"/>
      <c r="B8" s="540"/>
      <c r="C8" s="540"/>
      <c r="D8" s="540"/>
      <c r="E8" s="540"/>
      <c r="F8" s="540"/>
      <c r="G8" s="540"/>
      <c r="H8" s="540"/>
      <c r="I8" s="540"/>
    </row>
    <row r="9" spans="1:9" ht="15.95" customHeight="1">
      <c r="A9" s="120" t="s">
        <v>257</v>
      </c>
      <c r="B9" s="434" t="s">
        <v>258</v>
      </c>
      <c r="C9" s="435">
        <v>133</v>
      </c>
      <c r="D9" s="435"/>
      <c r="E9" s="435">
        <v>144</v>
      </c>
      <c r="F9" s="435"/>
      <c r="G9" s="435">
        <f>C9-E9</f>
        <v>-11</v>
      </c>
      <c r="H9" s="435" t="s">
        <v>259</v>
      </c>
      <c r="I9" s="436"/>
    </row>
    <row r="10" spans="1:9" ht="15.95" customHeight="1">
      <c r="A10" s="120" t="s">
        <v>260</v>
      </c>
      <c r="B10" s="434" t="s">
        <v>261</v>
      </c>
      <c r="C10" s="435">
        <v>84</v>
      </c>
      <c r="D10" s="435"/>
      <c r="E10" s="435">
        <v>98</v>
      </c>
      <c r="F10" s="435" t="s">
        <v>259</v>
      </c>
      <c r="G10" s="435">
        <f t="shared" ref="G10:G48" si="0">C10-E10</f>
        <v>-14</v>
      </c>
      <c r="H10" s="435" t="s">
        <v>259</v>
      </c>
      <c r="I10" s="436" t="s">
        <v>259</v>
      </c>
    </row>
    <row r="11" spans="1:9" ht="15.95" customHeight="1">
      <c r="A11" s="120" t="s">
        <v>262</v>
      </c>
      <c r="B11" s="434" t="s">
        <v>259</v>
      </c>
      <c r="C11" s="435">
        <v>25</v>
      </c>
      <c r="D11" s="435"/>
      <c r="E11" s="435">
        <v>18</v>
      </c>
      <c r="F11" s="435" t="s">
        <v>259</v>
      </c>
      <c r="G11" s="435">
        <f t="shared" si="0"/>
        <v>7</v>
      </c>
      <c r="H11" s="435" t="s">
        <v>259</v>
      </c>
      <c r="I11" s="436" t="s">
        <v>259</v>
      </c>
    </row>
    <row r="12" spans="1:9" ht="15.95" customHeight="1">
      <c r="A12" s="120" t="s">
        <v>263</v>
      </c>
      <c r="B12" s="434" t="s">
        <v>264</v>
      </c>
      <c r="C12" s="435">
        <v>5</v>
      </c>
      <c r="D12" s="435" t="s">
        <v>259</v>
      </c>
      <c r="E12" s="435">
        <v>3</v>
      </c>
      <c r="F12" s="435" t="s">
        <v>259</v>
      </c>
      <c r="G12" s="435">
        <f t="shared" si="0"/>
        <v>2</v>
      </c>
      <c r="H12" s="435" t="s">
        <v>259</v>
      </c>
      <c r="I12" s="436" t="s">
        <v>259</v>
      </c>
    </row>
    <row r="13" spans="1:9" ht="15.95" customHeight="1">
      <c r="A13" s="120" t="s">
        <v>265</v>
      </c>
      <c r="B13" s="434" t="s">
        <v>266</v>
      </c>
      <c r="C13" s="435"/>
      <c r="D13" s="435"/>
      <c r="E13" s="435"/>
      <c r="F13" s="435"/>
      <c r="G13" s="435"/>
      <c r="H13" s="435" t="s">
        <v>259</v>
      </c>
      <c r="I13" s="436" t="s">
        <v>259</v>
      </c>
    </row>
    <row r="14" spans="1:9" ht="15.95" customHeight="1">
      <c r="A14" s="120" t="s">
        <v>267</v>
      </c>
      <c r="B14" s="434" t="s">
        <v>268</v>
      </c>
      <c r="C14" s="435">
        <v>20</v>
      </c>
      <c r="D14" s="435" t="s">
        <v>259</v>
      </c>
      <c r="E14" s="435">
        <v>15</v>
      </c>
      <c r="F14" s="435" t="s">
        <v>259</v>
      </c>
      <c r="G14" s="435">
        <f t="shared" si="0"/>
        <v>5</v>
      </c>
      <c r="H14" s="435" t="s">
        <v>259</v>
      </c>
      <c r="I14" s="436" t="s">
        <v>259</v>
      </c>
    </row>
    <row r="15" spans="1:9" ht="15.95" customHeight="1">
      <c r="A15" s="120" t="s">
        <v>269</v>
      </c>
      <c r="B15" s="434" t="s">
        <v>259</v>
      </c>
      <c r="C15" s="435">
        <v>18</v>
      </c>
      <c r="D15" s="435"/>
      <c r="E15" s="435">
        <v>24</v>
      </c>
      <c r="F15" s="435" t="s">
        <v>259</v>
      </c>
      <c r="G15" s="435">
        <f t="shared" si="0"/>
        <v>-6</v>
      </c>
      <c r="H15" s="435" t="s">
        <v>259</v>
      </c>
      <c r="I15" s="436" t="s">
        <v>259</v>
      </c>
    </row>
    <row r="16" spans="1:9" ht="15.95" customHeight="1">
      <c r="A16" s="120" t="s">
        <v>263</v>
      </c>
      <c r="B16" s="434" t="s">
        <v>264</v>
      </c>
      <c r="C16" s="435">
        <v>5</v>
      </c>
      <c r="D16" s="435" t="s">
        <v>259</v>
      </c>
      <c r="E16" s="435">
        <v>6</v>
      </c>
      <c r="F16" s="435" t="s">
        <v>259</v>
      </c>
      <c r="G16" s="435">
        <f t="shared" si="0"/>
        <v>-1</v>
      </c>
      <c r="H16" s="435" t="s">
        <v>259</v>
      </c>
      <c r="I16" s="436" t="s">
        <v>259</v>
      </c>
    </row>
    <row r="17" spans="1:9" ht="15.95" customHeight="1">
      <c r="A17" s="120" t="s">
        <v>267</v>
      </c>
      <c r="B17" s="434" t="s">
        <v>268</v>
      </c>
      <c r="C17" s="435">
        <v>13</v>
      </c>
      <c r="D17" s="435" t="s">
        <v>259</v>
      </c>
      <c r="E17" s="435">
        <v>18</v>
      </c>
      <c r="F17" s="435" t="s">
        <v>259</v>
      </c>
      <c r="G17" s="435">
        <f t="shared" si="0"/>
        <v>-5</v>
      </c>
      <c r="H17" s="435" t="s">
        <v>259</v>
      </c>
      <c r="I17" s="436" t="s">
        <v>259</v>
      </c>
    </row>
    <row r="18" spans="1:9" ht="15.95" customHeight="1">
      <c r="A18" s="120" t="s">
        <v>270</v>
      </c>
      <c r="B18" s="434" t="s">
        <v>259</v>
      </c>
      <c r="C18" s="435">
        <v>41</v>
      </c>
      <c r="D18" s="435"/>
      <c r="E18" s="435">
        <v>56</v>
      </c>
      <c r="F18" s="435" t="s">
        <v>259</v>
      </c>
      <c r="G18" s="435">
        <f t="shared" si="0"/>
        <v>-15</v>
      </c>
      <c r="H18" s="435" t="s">
        <v>259</v>
      </c>
      <c r="I18" s="436" t="s">
        <v>259</v>
      </c>
    </row>
    <row r="19" spans="1:9" ht="15.95" customHeight="1">
      <c r="A19" s="120" t="s">
        <v>263</v>
      </c>
      <c r="B19" s="434" t="s">
        <v>264</v>
      </c>
      <c r="C19" s="435">
        <v>10</v>
      </c>
      <c r="D19" s="435" t="s">
        <v>259</v>
      </c>
      <c r="E19" s="435">
        <v>11</v>
      </c>
      <c r="F19" s="435" t="s">
        <v>259</v>
      </c>
      <c r="G19" s="435">
        <f t="shared" si="0"/>
        <v>-1</v>
      </c>
      <c r="H19" s="435" t="s">
        <v>259</v>
      </c>
      <c r="I19" s="436" t="s">
        <v>259</v>
      </c>
    </row>
    <row r="20" spans="1:9" ht="15.95" customHeight="1">
      <c r="A20" s="120" t="s">
        <v>265</v>
      </c>
      <c r="B20" s="434" t="s">
        <v>266</v>
      </c>
      <c r="C20" s="435"/>
      <c r="D20" s="435"/>
      <c r="E20" s="435"/>
      <c r="F20" s="435"/>
      <c r="G20" s="435"/>
      <c r="H20" s="435" t="s">
        <v>259</v>
      </c>
      <c r="I20" s="436" t="s">
        <v>259</v>
      </c>
    </row>
    <row r="21" spans="1:9" ht="15.95" customHeight="1">
      <c r="A21" s="120" t="s">
        <v>267</v>
      </c>
      <c r="B21" s="434" t="s">
        <v>268</v>
      </c>
      <c r="C21" s="435">
        <v>31</v>
      </c>
      <c r="D21" s="435" t="s">
        <v>259</v>
      </c>
      <c r="E21" s="435">
        <v>45</v>
      </c>
      <c r="F21" s="435" t="s">
        <v>259</v>
      </c>
      <c r="G21" s="435">
        <f t="shared" si="0"/>
        <v>-14</v>
      </c>
      <c r="H21" s="435" t="s">
        <v>259</v>
      </c>
      <c r="I21" s="436" t="s">
        <v>259</v>
      </c>
    </row>
    <row r="22" spans="1:9" ht="15.95" customHeight="1">
      <c r="A22" s="120" t="s">
        <v>271</v>
      </c>
      <c r="B22" s="434" t="s">
        <v>272</v>
      </c>
      <c r="C22" s="435">
        <v>30</v>
      </c>
      <c r="D22" s="435"/>
      <c r="E22" s="435">
        <v>30</v>
      </c>
      <c r="F22" s="435" t="s">
        <v>259</v>
      </c>
      <c r="G22" s="435">
        <f t="shared" si="0"/>
        <v>0</v>
      </c>
      <c r="H22" s="435" t="s">
        <v>259</v>
      </c>
      <c r="I22" s="436" t="s">
        <v>259</v>
      </c>
    </row>
    <row r="23" spans="1:9" ht="15.95" customHeight="1">
      <c r="A23" s="120" t="s">
        <v>273</v>
      </c>
      <c r="B23" s="434" t="s">
        <v>259</v>
      </c>
      <c r="C23" s="435">
        <v>3</v>
      </c>
      <c r="D23" s="435"/>
      <c r="E23" s="435">
        <v>4</v>
      </c>
      <c r="F23" s="435" t="s">
        <v>259</v>
      </c>
      <c r="G23" s="435">
        <f t="shared" si="0"/>
        <v>-1</v>
      </c>
      <c r="H23" s="435" t="s">
        <v>259</v>
      </c>
      <c r="I23" s="436" t="s">
        <v>259</v>
      </c>
    </row>
    <row r="24" spans="1:9" ht="15.95" customHeight="1">
      <c r="A24" s="120" t="s">
        <v>263</v>
      </c>
      <c r="B24" s="434" t="s">
        <v>274</v>
      </c>
      <c r="C24" s="435">
        <v>1</v>
      </c>
      <c r="D24" s="435" t="s">
        <v>259</v>
      </c>
      <c r="E24" s="435">
        <v>1</v>
      </c>
      <c r="F24" s="435" t="s">
        <v>259</v>
      </c>
      <c r="G24" s="435">
        <f t="shared" si="0"/>
        <v>0</v>
      </c>
      <c r="H24" s="435" t="s">
        <v>259</v>
      </c>
      <c r="I24" s="436" t="s">
        <v>259</v>
      </c>
    </row>
    <row r="25" spans="1:9" ht="15.95" customHeight="1">
      <c r="A25" s="120" t="s">
        <v>267</v>
      </c>
      <c r="B25" s="434" t="s">
        <v>275</v>
      </c>
      <c r="C25" s="435">
        <v>2</v>
      </c>
      <c r="D25" s="435" t="s">
        <v>259</v>
      </c>
      <c r="E25" s="435">
        <v>3</v>
      </c>
      <c r="F25" s="435" t="s">
        <v>259</v>
      </c>
      <c r="G25" s="435">
        <f t="shared" si="0"/>
        <v>-1</v>
      </c>
      <c r="H25" s="435" t="s">
        <v>259</v>
      </c>
      <c r="I25" s="436" t="s">
        <v>259</v>
      </c>
    </row>
    <row r="26" spans="1:9" ht="15.95" customHeight="1">
      <c r="A26" s="120" t="s">
        <v>276</v>
      </c>
      <c r="B26" s="434" t="s">
        <v>259</v>
      </c>
      <c r="C26" s="435"/>
      <c r="D26" s="435"/>
      <c r="E26" s="435"/>
      <c r="F26" s="435"/>
      <c r="G26" s="435"/>
      <c r="H26" s="435" t="s">
        <v>259</v>
      </c>
      <c r="I26" s="436" t="s">
        <v>259</v>
      </c>
    </row>
    <row r="27" spans="1:9" ht="15.95" customHeight="1">
      <c r="A27" s="120" t="s">
        <v>263</v>
      </c>
      <c r="B27" s="434" t="s">
        <v>274</v>
      </c>
      <c r="C27" s="435"/>
      <c r="D27" s="435"/>
      <c r="E27" s="435"/>
      <c r="F27" s="435"/>
      <c r="G27" s="435"/>
      <c r="H27" s="435" t="s">
        <v>259</v>
      </c>
      <c r="I27" s="436" t="s">
        <v>259</v>
      </c>
    </row>
    <row r="28" spans="1:9" ht="15.95" customHeight="1">
      <c r="A28" s="120" t="s">
        <v>265</v>
      </c>
      <c r="B28" s="434" t="s">
        <v>277</v>
      </c>
      <c r="C28" s="435"/>
      <c r="D28" s="435"/>
      <c r="E28" s="435"/>
      <c r="F28" s="435"/>
      <c r="G28" s="435"/>
      <c r="H28" s="435" t="s">
        <v>259</v>
      </c>
      <c r="I28" s="436" t="s">
        <v>259</v>
      </c>
    </row>
    <row r="29" spans="1:9" ht="15.95" customHeight="1">
      <c r="A29" s="120" t="s">
        <v>278</v>
      </c>
      <c r="B29" s="434" t="s">
        <v>279</v>
      </c>
      <c r="C29" s="435"/>
      <c r="D29" s="435"/>
      <c r="E29" s="435"/>
      <c r="F29" s="435"/>
      <c r="G29" s="435"/>
      <c r="H29" s="435" t="s">
        <v>259</v>
      </c>
      <c r="I29" s="436" t="s">
        <v>259</v>
      </c>
    </row>
    <row r="30" spans="1:9" ht="15.95" customHeight="1">
      <c r="A30" s="120" t="s">
        <v>280</v>
      </c>
      <c r="B30" s="434" t="s">
        <v>259</v>
      </c>
      <c r="C30" s="435">
        <v>27</v>
      </c>
      <c r="D30" s="435"/>
      <c r="E30" s="435">
        <v>26</v>
      </c>
      <c r="F30" s="435" t="s">
        <v>259</v>
      </c>
      <c r="G30" s="435">
        <f t="shared" si="0"/>
        <v>1</v>
      </c>
      <c r="H30" s="435" t="s">
        <v>259</v>
      </c>
      <c r="I30" s="436" t="s">
        <v>259</v>
      </c>
    </row>
    <row r="31" spans="1:9" ht="15.95" customHeight="1">
      <c r="A31" s="120" t="s">
        <v>263</v>
      </c>
      <c r="B31" s="434" t="s">
        <v>274</v>
      </c>
      <c r="C31" s="435">
        <v>12</v>
      </c>
      <c r="D31" s="435" t="s">
        <v>259</v>
      </c>
      <c r="E31" s="435">
        <v>12</v>
      </c>
      <c r="F31" s="435" t="s">
        <v>259</v>
      </c>
      <c r="G31" s="435">
        <f t="shared" si="0"/>
        <v>0</v>
      </c>
      <c r="H31" s="435" t="s">
        <v>259</v>
      </c>
      <c r="I31" s="436" t="s">
        <v>259</v>
      </c>
    </row>
    <row r="32" spans="1:9" ht="15.95" customHeight="1">
      <c r="A32" s="120" t="s">
        <v>265</v>
      </c>
      <c r="B32" s="434" t="s">
        <v>277</v>
      </c>
      <c r="C32" s="435">
        <v>0</v>
      </c>
      <c r="D32" s="435" t="s">
        <v>259</v>
      </c>
      <c r="E32" s="435">
        <v>0</v>
      </c>
      <c r="F32" s="435" t="s">
        <v>259</v>
      </c>
      <c r="G32" s="435"/>
      <c r="H32" s="435" t="s">
        <v>259</v>
      </c>
      <c r="I32" s="436" t="s">
        <v>259</v>
      </c>
    </row>
    <row r="33" spans="1:9" ht="15.95" customHeight="1">
      <c r="A33" s="120" t="s">
        <v>267</v>
      </c>
      <c r="B33" s="434" t="s">
        <v>275</v>
      </c>
      <c r="C33" s="435">
        <v>15</v>
      </c>
      <c r="D33" s="435" t="s">
        <v>259</v>
      </c>
      <c r="E33" s="435">
        <v>14</v>
      </c>
      <c r="F33" s="435" t="s">
        <v>259</v>
      </c>
      <c r="G33" s="435">
        <f t="shared" si="0"/>
        <v>1</v>
      </c>
      <c r="H33" s="435" t="s">
        <v>259</v>
      </c>
      <c r="I33" s="436" t="s">
        <v>259</v>
      </c>
    </row>
    <row r="34" spans="1:9" ht="15.95" customHeight="1">
      <c r="A34" s="120" t="s">
        <v>281</v>
      </c>
      <c r="B34" s="434" t="s">
        <v>282</v>
      </c>
      <c r="C34" s="435">
        <v>19</v>
      </c>
      <c r="D34" s="435"/>
      <c r="E34" s="435">
        <v>16</v>
      </c>
      <c r="F34" s="435" t="s">
        <v>259</v>
      </c>
      <c r="G34" s="435">
        <f t="shared" si="0"/>
        <v>3</v>
      </c>
      <c r="H34" s="435" t="s">
        <v>259</v>
      </c>
      <c r="I34" s="436" t="s">
        <v>259</v>
      </c>
    </row>
    <row r="35" spans="1:9" ht="15.95" customHeight="1">
      <c r="A35" s="120" t="s">
        <v>283</v>
      </c>
      <c r="B35" s="434" t="s">
        <v>259</v>
      </c>
      <c r="C35" s="435">
        <v>19</v>
      </c>
      <c r="D35" s="435"/>
      <c r="E35" s="435">
        <v>16</v>
      </c>
      <c r="F35" s="435" t="s">
        <v>259</v>
      </c>
      <c r="G35" s="435">
        <f t="shared" si="0"/>
        <v>3</v>
      </c>
      <c r="H35" s="435" t="s">
        <v>259</v>
      </c>
      <c r="I35" s="436" t="s">
        <v>259</v>
      </c>
    </row>
    <row r="36" spans="1:9" ht="15.95" customHeight="1">
      <c r="A36" s="120" t="s">
        <v>263</v>
      </c>
      <c r="B36" s="434" t="s">
        <v>284</v>
      </c>
      <c r="C36" s="435">
        <v>10</v>
      </c>
      <c r="D36" s="435" t="s">
        <v>259</v>
      </c>
      <c r="E36" s="435">
        <v>10</v>
      </c>
      <c r="F36" s="435" t="s">
        <v>259</v>
      </c>
      <c r="G36" s="435">
        <f t="shared" si="0"/>
        <v>0</v>
      </c>
      <c r="H36" s="435" t="s">
        <v>259</v>
      </c>
      <c r="I36" s="436" t="s">
        <v>259</v>
      </c>
    </row>
    <row r="37" spans="1:9" ht="15.95" customHeight="1">
      <c r="A37" s="120" t="s">
        <v>265</v>
      </c>
      <c r="B37" s="434" t="s">
        <v>285</v>
      </c>
      <c r="C37" s="435"/>
      <c r="D37" s="435"/>
      <c r="E37" s="435"/>
      <c r="F37" s="435"/>
      <c r="G37" s="435">
        <f t="shared" si="0"/>
        <v>0</v>
      </c>
      <c r="H37" s="435" t="s">
        <v>259</v>
      </c>
      <c r="I37" s="436" t="s">
        <v>259</v>
      </c>
    </row>
    <row r="38" spans="1:9" ht="15.95" customHeight="1">
      <c r="A38" s="120" t="s">
        <v>267</v>
      </c>
      <c r="B38" s="434" t="s">
        <v>286</v>
      </c>
      <c r="C38" s="435">
        <v>9</v>
      </c>
      <c r="D38" s="435" t="s">
        <v>259</v>
      </c>
      <c r="E38" s="435">
        <v>6</v>
      </c>
      <c r="F38" s="435" t="s">
        <v>259</v>
      </c>
      <c r="G38" s="435">
        <f t="shared" si="0"/>
        <v>3</v>
      </c>
      <c r="H38" s="435" t="s">
        <v>259</v>
      </c>
      <c r="I38" s="436" t="s">
        <v>259</v>
      </c>
    </row>
    <row r="39" spans="1:9" ht="15.95" customHeight="1">
      <c r="A39" s="120" t="s">
        <v>287</v>
      </c>
      <c r="B39" s="434" t="s">
        <v>288</v>
      </c>
      <c r="C39" s="435"/>
      <c r="D39" s="435"/>
      <c r="E39" s="435"/>
      <c r="F39" s="435"/>
      <c r="G39" s="435"/>
      <c r="H39" s="435" t="s">
        <v>259</v>
      </c>
      <c r="I39" s="436" t="s">
        <v>259</v>
      </c>
    </row>
    <row r="40" spans="1:9" ht="15.95" customHeight="1">
      <c r="A40" s="120" t="s">
        <v>289</v>
      </c>
      <c r="B40" s="434" t="s">
        <v>259</v>
      </c>
      <c r="C40" s="435"/>
      <c r="D40" s="435"/>
      <c r="E40" s="435"/>
      <c r="F40" s="435"/>
      <c r="G40" s="435"/>
      <c r="H40" s="435" t="s">
        <v>259</v>
      </c>
      <c r="I40" s="436" t="s">
        <v>259</v>
      </c>
    </row>
    <row r="41" spans="1:9" ht="15.95" customHeight="1">
      <c r="A41" s="120" t="s">
        <v>263</v>
      </c>
      <c r="B41" s="434" t="s">
        <v>290</v>
      </c>
      <c r="C41" s="435"/>
      <c r="D41" s="435"/>
      <c r="E41" s="435"/>
      <c r="F41" s="435"/>
      <c r="G41" s="435"/>
      <c r="H41" s="435" t="s">
        <v>259</v>
      </c>
      <c r="I41" s="436" t="s">
        <v>259</v>
      </c>
    </row>
    <row r="42" spans="1:9" ht="15.95" customHeight="1">
      <c r="A42" s="120" t="s">
        <v>267</v>
      </c>
      <c r="B42" s="434" t="s">
        <v>291</v>
      </c>
      <c r="C42" s="435"/>
      <c r="D42" s="435"/>
      <c r="E42" s="435"/>
      <c r="F42" s="435"/>
      <c r="G42" s="435"/>
      <c r="H42" s="435" t="s">
        <v>259</v>
      </c>
      <c r="I42" s="436" t="s">
        <v>259</v>
      </c>
    </row>
    <row r="43" spans="1:9" ht="15.95" customHeight="1">
      <c r="A43" s="120" t="s">
        <v>292</v>
      </c>
      <c r="B43" s="434" t="s">
        <v>259</v>
      </c>
      <c r="C43" s="435">
        <v>133</v>
      </c>
      <c r="D43" s="435"/>
      <c r="E43" s="435">
        <v>144</v>
      </c>
      <c r="F43" s="435"/>
      <c r="G43" s="435">
        <f t="shared" si="0"/>
        <v>-11</v>
      </c>
      <c r="H43" s="435" t="s">
        <v>259</v>
      </c>
      <c r="I43" s="436"/>
    </row>
    <row r="44" spans="1:9" ht="15.95" customHeight="1">
      <c r="A44" s="120" t="s">
        <v>263</v>
      </c>
      <c r="B44" s="434" t="s">
        <v>259</v>
      </c>
      <c r="C44" s="435">
        <v>43</v>
      </c>
      <c r="D44" s="435"/>
      <c r="E44" s="435">
        <v>43</v>
      </c>
      <c r="F44" s="435"/>
      <c r="G44" s="435">
        <f t="shared" si="0"/>
        <v>0</v>
      </c>
      <c r="H44" s="435" t="s">
        <v>259</v>
      </c>
      <c r="I44" s="436"/>
    </row>
    <row r="45" spans="1:9" ht="15.95" customHeight="1">
      <c r="A45" s="120" t="s">
        <v>265</v>
      </c>
      <c r="B45" s="434" t="s">
        <v>259</v>
      </c>
      <c r="C45" s="435"/>
      <c r="D45" s="435"/>
      <c r="E45" s="435"/>
      <c r="F45" s="435"/>
      <c r="G45" s="435"/>
      <c r="H45" s="435" t="s">
        <v>259</v>
      </c>
      <c r="I45" s="436"/>
    </row>
    <row r="46" spans="1:9" ht="15.95" customHeight="1">
      <c r="A46" s="120" t="s">
        <v>267</v>
      </c>
      <c r="B46" s="434" t="s">
        <v>259</v>
      </c>
      <c r="C46" s="435">
        <v>90</v>
      </c>
      <c r="D46" s="435"/>
      <c r="E46" s="435">
        <v>101</v>
      </c>
      <c r="F46" s="435"/>
      <c r="G46" s="435">
        <f t="shared" si="0"/>
        <v>-11</v>
      </c>
      <c r="H46" s="435" t="s">
        <v>259</v>
      </c>
      <c r="I46" s="436"/>
    </row>
    <row r="47" spans="1:9" ht="15.95" customHeight="1">
      <c r="A47" s="120" t="s">
        <v>278</v>
      </c>
      <c r="B47" s="434" t="s">
        <v>259</v>
      </c>
      <c r="C47" s="435" t="s">
        <v>259</v>
      </c>
      <c r="D47" s="435" t="s">
        <v>259</v>
      </c>
      <c r="E47" s="435" t="s">
        <v>259</v>
      </c>
      <c r="F47" s="435"/>
      <c r="G47" s="435"/>
      <c r="H47" s="435" t="s">
        <v>259</v>
      </c>
      <c r="I47" s="436"/>
    </row>
    <row r="48" spans="1:9" ht="15.95" customHeight="1">
      <c r="A48" s="120" t="s">
        <v>293</v>
      </c>
      <c r="B48" s="434" t="s">
        <v>259</v>
      </c>
      <c r="C48" s="435">
        <v>133</v>
      </c>
      <c r="D48" s="435"/>
      <c r="E48" s="435">
        <v>144</v>
      </c>
      <c r="F48" s="435"/>
      <c r="G48" s="435">
        <f t="shared" si="0"/>
        <v>-11</v>
      </c>
      <c r="H48" s="435" t="s">
        <v>259</v>
      </c>
      <c r="I48" s="436"/>
    </row>
    <row r="49" spans="1:9" ht="6" customHeight="1">
      <c r="A49" s="1002" t="s">
        <v>259</v>
      </c>
      <c r="B49" s="1002"/>
      <c r="C49" s="1002"/>
      <c r="D49" s="1002"/>
      <c r="E49" s="1002"/>
      <c r="F49" s="1002"/>
      <c r="G49" s="1002"/>
      <c r="H49" s="1002"/>
      <c r="I49" s="1002"/>
    </row>
  </sheetData>
  <mergeCells count="10">
    <mergeCell ref="A49:I49"/>
    <mergeCell ref="A2:I2"/>
    <mergeCell ref="A3:I3"/>
    <mergeCell ref="A4:I4"/>
    <mergeCell ref="A5:I5"/>
    <mergeCell ref="A6:B6"/>
    <mergeCell ref="C6:D6"/>
    <mergeCell ref="E6:F6"/>
    <mergeCell ref="G6:H6"/>
    <mergeCell ref="I6:I7"/>
  </mergeCells>
  <phoneticPr fontId="6" type="noConversion"/>
  <printOptions horizontalCentered="1"/>
  <pageMargins left="0.70866141732283472" right="0.31496062992125984" top="0.86614173228346458" bottom="0.43307086614173229" header="0.47244094488188981" footer="0.23622047244094491"/>
  <pageSetup paperSize="9" firstPageNumber="36" orientation="portrait" useFirstPageNumber="1" r:id="rId1"/>
  <headerFooter alignWithMargins="0">
    <oddHeader xml:space="preserve">&amp;L
&amp;R&amp;"標楷體,粗斜體"第&amp;"Times New Roman,粗斜體"&amp;P&amp;"標楷體,粗斜體"頁&amp;"Times New Roman,粗斜體",&amp;"標楷體,粗斜體"共&amp;"Times New Roman,粗斜體"42&amp;"標楷體,粗斜體"頁&amp;"Times New Roman,標準"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showZeros="0" zoomScaleNormal="100" zoomScaleSheetLayoutView="100" workbookViewId="0">
      <selection activeCell="N17" sqref="N17"/>
    </sheetView>
  </sheetViews>
  <sheetFormatPr defaultRowHeight="16.5"/>
  <cols>
    <col min="1" max="1" width="17.875" style="17" customWidth="1"/>
    <col min="2" max="2" width="4.75" style="163" customWidth="1"/>
    <col min="3" max="3" width="10.375" style="17" customWidth="1"/>
    <col min="4" max="4" width="7.5" style="17" customWidth="1"/>
    <col min="5" max="5" width="5.125" style="17" customWidth="1"/>
    <col min="6" max="6" width="10.25" style="17" customWidth="1"/>
    <col min="7" max="7" width="10.625" style="17" customWidth="1"/>
    <col min="8" max="8" width="7.625" style="17" customWidth="1"/>
    <col min="9" max="9" width="5.875" style="17" customWidth="1"/>
    <col min="10" max="10" width="9.375" style="17" customWidth="1"/>
    <col min="11" max="11" width="1" style="17" customWidth="1"/>
    <col min="12" max="16384" width="9" style="17"/>
  </cols>
  <sheetData>
    <row r="1" spans="1:10" ht="21" customHeight="1">
      <c r="A1" s="134" t="s">
        <v>369</v>
      </c>
    </row>
    <row r="2" spans="1:10" ht="21" customHeight="1">
      <c r="A2" s="844" t="s">
        <v>384</v>
      </c>
      <c r="B2" s="844"/>
      <c r="C2" s="844"/>
      <c r="D2" s="844"/>
      <c r="E2" s="844"/>
      <c r="F2" s="844"/>
      <c r="G2" s="844"/>
      <c r="H2" s="844"/>
      <c r="I2" s="844"/>
      <c r="J2" s="844"/>
    </row>
    <row r="3" spans="1:10" ht="23.25" customHeight="1">
      <c r="A3" s="1007" t="s">
        <v>1008</v>
      </c>
      <c r="B3" s="1007"/>
      <c r="C3" s="1007"/>
      <c r="D3" s="1007"/>
      <c r="E3" s="1007"/>
      <c r="F3" s="1007"/>
      <c r="G3" s="1007"/>
      <c r="H3" s="1007"/>
      <c r="I3" s="1007"/>
      <c r="J3" s="1007"/>
    </row>
    <row r="4" spans="1:10" ht="21" customHeight="1">
      <c r="A4" s="1008" t="s">
        <v>1074</v>
      </c>
      <c r="B4" s="1008"/>
      <c r="C4" s="1008"/>
      <c r="D4" s="1008"/>
      <c r="E4" s="1008"/>
      <c r="F4" s="1008"/>
      <c r="G4" s="1008"/>
      <c r="H4" s="1008"/>
      <c r="I4" s="1008"/>
      <c r="J4" s="1008"/>
    </row>
    <row r="5" spans="1:10" ht="21" customHeight="1">
      <c r="D5" s="565"/>
      <c r="E5" s="565"/>
      <c r="F5" s="565"/>
      <c r="J5" s="402" t="s">
        <v>23</v>
      </c>
    </row>
    <row r="6" spans="1:10" ht="16.5" customHeight="1">
      <c r="A6" s="1009" t="s">
        <v>81</v>
      </c>
      <c r="B6" s="1010"/>
      <c r="C6" s="1011" t="s">
        <v>18</v>
      </c>
      <c r="D6" s="1011"/>
      <c r="E6" s="1011"/>
      <c r="F6" s="1011"/>
      <c r="G6" s="1011" t="s">
        <v>17</v>
      </c>
      <c r="H6" s="1011"/>
      <c r="I6" s="1011"/>
      <c r="J6" s="1011"/>
    </row>
    <row r="7" spans="1:10" ht="33" customHeight="1">
      <c r="A7" s="566" t="s">
        <v>2</v>
      </c>
      <c r="B7" s="401" t="s">
        <v>3</v>
      </c>
      <c r="C7" s="566" t="s">
        <v>19</v>
      </c>
      <c r="D7" s="566" t="s">
        <v>712</v>
      </c>
      <c r="E7" s="27" t="s">
        <v>24</v>
      </c>
      <c r="F7" s="566" t="s">
        <v>16</v>
      </c>
      <c r="G7" s="566" t="s">
        <v>19</v>
      </c>
      <c r="H7" s="566" t="s">
        <v>712</v>
      </c>
      <c r="I7" s="27" t="s">
        <v>24</v>
      </c>
      <c r="J7" s="566" t="s">
        <v>16</v>
      </c>
    </row>
    <row r="8" spans="1:10" ht="20.100000000000001" customHeight="1">
      <c r="A8" s="26" t="s">
        <v>82</v>
      </c>
      <c r="B8" s="609"/>
      <c r="C8" s="515"/>
      <c r="D8" s="515"/>
      <c r="E8" s="516"/>
      <c r="F8" s="517">
        <v>0</v>
      </c>
      <c r="G8" s="515"/>
      <c r="H8" s="515"/>
      <c r="I8" s="516"/>
      <c r="J8" s="515"/>
    </row>
    <row r="9" spans="1:10" ht="20.100000000000001" customHeight="1">
      <c r="A9" s="26" t="s">
        <v>83</v>
      </c>
      <c r="B9" s="610"/>
      <c r="C9" s="518"/>
      <c r="D9" s="518"/>
      <c r="E9" s="519"/>
      <c r="F9" s="517">
        <v>0</v>
      </c>
      <c r="G9" s="518"/>
      <c r="H9" s="518"/>
      <c r="I9" s="519"/>
      <c r="J9" s="518"/>
    </row>
    <row r="10" spans="1:10" ht="20.100000000000001" customHeight="1">
      <c r="A10" s="26" t="s">
        <v>83</v>
      </c>
      <c r="B10" s="610"/>
      <c r="C10" s="518"/>
      <c r="D10" s="518"/>
      <c r="E10" s="519"/>
      <c r="F10" s="517">
        <v>0</v>
      </c>
      <c r="G10" s="518"/>
      <c r="H10" s="518"/>
      <c r="I10" s="519"/>
      <c r="J10" s="518"/>
    </row>
    <row r="11" spans="1:10" ht="20.100000000000001" customHeight="1">
      <c r="A11" s="26" t="s">
        <v>77</v>
      </c>
      <c r="B11" s="610">
        <v>62</v>
      </c>
      <c r="C11" s="518">
        <f>C12</f>
        <v>304866</v>
      </c>
      <c r="D11" s="518"/>
      <c r="E11" s="519"/>
      <c r="F11" s="517">
        <f>C11+D11+E11</f>
        <v>304866</v>
      </c>
      <c r="G11" s="518">
        <f>G12</f>
        <v>411000</v>
      </c>
      <c r="H11" s="518"/>
      <c r="I11" s="519"/>
      <c r="J11" s="517">
        <f>G11+H11+I11</f>
        <v>411000</v>
      </c>
    </row>
    <row r="12" spans="1:10" ht="20.100000000000001" customHeight="1">
      <c r="A12" s="26" t="s">
        <v>717</v>
      </c>
      <c r="B12" s="610" t="s">
        <v>697</v>
      </c>
      <c r="C12" s="518">
        <v>304866</v>
      </c>
      <c r="D12" s="518"/>
      <c r="E12" s="519"/>
      <c r="F12" s="517">
        <f>C12+D12+E12</f>
        <v>304866</v>
      </c>
      <c r="G12" s="518">
        <v>411000</v>
      </c>
      <c r="H12" s="518"/>
      <c r="I12" s="519"/>
      <c r="J12" s="517">
        <f t="shared" ref="J12:J24" si="0">G12+H12+I12</f>
        <v>411000</v>
      </c>
    </row>
    <row r="13" spans="1:10" ht="20.100000000000001" customHeight="1">
      <c r="A13" s="26" t="s">
        <v>78</v>
      </c>
      <c r="B13" s="610"/>
      <c r="C13" s="518"/>
      <c r="D13" s="518"/>
      <c r="E13" s="519"/>
      <c r="F13" s="517">
        <f t="shared" ref="F13:F24" si="1">C13+D13+E13</f>
        <v>0</v>
      </c>
      <c r="G13" s="518"/>
      <c r="H13" s="518"/>
      <c r="I13" s="519"/>
      <c r="J13" s="517">
        <f t="shared" si="0"/>
        <v>0</v>
      </c>
    </row>
    <row r="14" spans="1:10" ht="20.100000000000001" customHeight="1">
      <c r="A14" s="26" t="s">
        <v>83</v>
      </c>
      <c r="B14" s="610"/>
      <c r="C14" s="518"/>
      <c r="D14" s="518"/>
      <c r="E14" s="519"/>
      <c r="F14" s="517">
        <f t="shared" si="1"/>
        <v>0</v>
      </c>
      <c r="G14" s="518"/>
      <c r="H14" s="518"/>
      <c r="I14" s="519"/>
      <c r="J14" s="517">
        <f t="shared" si="0"/>
        <v>0</v>
      </c>
    </row>
    <row r="15" spans="1:10" ht="20.100000000000001" customHeight="1">
      <c r="A15" s="26" t="s">
        <v>83</v>
      </c>
      <c r="B15" s="610"/>
      <c r="C15" s="518"/>
      <c r="D15" s="518"/>
      <c r="E15" s="519"/>
      <c r="F15" s="517">
        <f t="shared" si="1"/>
        <v>0</v>
      </c>
      <c r="G15" s="518"/>
      <c r="H15" s="518"/>
      <c r="I15" s="519"/>
      <c r="J15" s="517">
        <f t="shared" si="0"/>
        <v>0</v>
      </c>
    </row>
    <row r="16" spans="1:10" ht="20.100000000000001" customHeight="1">
      <c r="A16" s="26" t="s">
        <v>79</v>
      </c>
      <c r="B16" s="610">
        <v>64</v>
      </c>
      <c r="C16" s="518">
        <f>C17</f>
        <v>636026</v>
      </c>
      <c r="D16" s="518"/>
      <c r="E16" s="519"/>
      <c r="F16" s="517">
        <f t="shared" si="1"/>
        <v>636026</v>
      </c>
      <c r="G16" s="518">
        <f>G17</f>
        <v>666193</v>
      </c>
      <c r="H16" s="518"/>
      <c r="I16" s="519"/>
      <c r="J16" s="517">
        <f t="shared" si="0"/>
        <v>666193</v>
      </c>
    </row>
    <row r="17" spans="1:10" ht="20.100000000000001" customHeight="1">
      <c r="A17" s="26" t="s">
        <v>716</v>
      </c>
      <c r="B17" s="610" t="s">
        <v>698</v>
      </c>
      <c r="C17" s="518">
        <v>636026</v>
      </c>
      <c r="D17" s="518"/>
      <c r="E17" s="519"/>
      <c r="F17" s="517">
        <f t="shared" si="1"/>
        <v>636026</v>
      </c>
      <c r="G17" s="518">
        <v>666193</v>
      </c>
      <c r="H17" s="518"/>
      <c r="I17" s="519"/>
      <c r="J17" s="517">
        <f t="shared" si="0"/>
        <v>666193</v>
      </c>
    </row>
    <row r="18" spans="1:10" ht="20.100000000000001" customHeight="1">
      <c r="A18" s="26" t="s">
        <v>80</v>
      </c>
      <c r="B18" s="610">
        <v>65</v>
      </c>
      <c r="C18" s="518">
        <f>C19+C20</f>
        <v>363744</v>
      </c>
      <c r="D18" s="518">
        <f>D19+D20</f>
        <v>246682</v>
      </c>
      <c r="E18" s="519"/>
      <c r="F18" s="517">
        <f t="shared" si="1"/>
        <v>610426</v>
      </c>
      <c r="G18" s="518">
        <f>G19+G20</f>
        <v>482650</v>
      </c>
      <c r="H18" s="518">
        <f>H19+H20</f>
        <v>246682</v>
      </c>
      <c r="I18" s="519"/>
      <c r="J18" s="517">
        <f t="shared" si="0"/>
        <v>729332</v>
      </c>
    </row>
    <row r="19" spans="1:10" ht="20.100000000000001" customHeight="1">
      <c r="A19" s="26" t="s">
        <v>715</v>
      </c>
      <c r="B19" s="610" t="s">
        <v>699</v>
      </c>
      <c r="C19" s="518">
        <v>66728</v>
      </c>
      <c r="D19" s="518">
        <v>246682</v>
      </c>
      <c r="E19" s="519"/>
      <c r="F19" s="517">
        <f t="shared" si="1"/>
        <v>313410</v>
      </c>
      <c r="G19" s="518">
        <v>69000</v>
      </c>
      <c r="H19" s="518">
        <v>246682</v>
      </c>
      <c r="I19" s="519"/>
      <c r="J19" s="517">
        <f t="shared" si="0"/>
        <v>315682</v>
      </c>
    </row>
    <row r="20" spans="1:10" ht="20.100000000000001" customHeight="1">
      <c r="A20" s="26" t="s">
        <v>713</v>
      </c>
      <c r="B20" s="611" t="s">
        <v>700</v>
      </c>
      <c r="C20" s="517">
        <v>297016</v>
      </c>
      <c r="D20" s="517"/>
      <c r="E20" s="517"/>
      <c r="F20" s="517">
        <f t="shared" si="1"/>
        <v>297016</v>
      </c>
      <c r="G20" s="517">
        <v>413650</v>
      </c>
      <c r="H20" s="517"/>
      <c r="I20" s="517"/>
      <c r="J20" s="517">
        <f t="shared" si="0"/>
        <v>413650</v>
      </c>
    </row>
    <row r="21" spans="1:10" ht="20.100000000000001" customHeight="1">
      <c r="A21" s="26" t="s">
        <v>84</v>
      </c>
      <c r="B21" s="611">
        <v>67</v>
      </c>
      <c r="C21" s="517">
        <f>C22+C23+C24</f>
        <v>877610</v>
      </c>
      <c r="D21" s="517">
        <f>D22+D23+D24</f>
        <v>358135</v>
      </c>
      <c r="E21" s="517"/>
      <c r="F21" s="517">
        <f t="shared" si="1"/>
        <v>1235745</v>
      </c>
      <c r="G21" s="517">
        <f>G22+G23+G24</f>
        <v>704938</v>
      </c>
      <c r="H21" s="517">
        <f>H22+H23+H24</f>
        <v>358135</v>
      </c>
      <c r="I21" s="517"/>
      <c r="J21" s="517">
        <f t="shared" si="0"/>
        <v>1063073</v>
      </c>
    </row>
    <row r="22" spans="1:10" ht="20.100000000000001" customHeight="1">
      <c r="A22" s="26" t="s">
        <v>816</v>
      </c>
      <c r="B22" s="611" t="s">
        <v>701</v>
      </c>
      <c r="C22" s="517">
        <v>453289</v>
      </c>
      <c r="D22" s="517"/>
      <c r="E22" s="517"/>
      <c r="F22" s="517">
        <f t="shared" si="1"/>
        <v>453289</v>
      </c>
      <c r="G22" s="517">
        <v>284988</v>
      </c>
      <c r="H22" s="517"/>
      <c r="I22" s="517"/>
      <c r="J22" s="517">
        <f t="shared" si="0"/>
        <v>284988</v>
      </c>
    </row>
    <row r="23" spans="1:10" ht="20.100000000000001" customHeight="1">
      <c r="A23" s="26" t="s">
        <v>714</v>
      </c>
      <c r="B23" s="611" t="s">
        <v>702</v>
      </c>
      <c r="C23" s="517">
        <v>424321</v>
      </c>
      <c r="D23" s="517"/>
      <c r="E23" s="517"/>
      <c r="F23" s="517">
        <f t="shared" si="1"/>
        <v>424321</v>
      </c>
      <c r="G23" s="517">
        <v>419950</v>
      </c>
      <c r="H23" s="517"/>
      <c r="I23" s="517"/>
      <c r="J23" s="517">
        <f t="shared" si="0"/>
        <v>419950</v>
      </c>
    </row>
    <row r="24" spans="1:10" ht="20.100000000000001" customHeight="1">
      <c r="A24" s="26" t="s">
        <v>1009</v>
      </c>
      <c r="B24" s="611"/>
      <c r="C24" s="517"/>
      <c r="D24" s="517">
        <v>358135</v>
      </c>
      <c r="E24" s="517"/>
      <c r="F24" s="517">
        <f t="shared" si="1"/>
        <v>358135</v>
      </c>
      <c r="G24" s="517"/>
      <c r="H24" s="517">
        <v>358135</v>
      </c>
      <c r="I24" s="517"/>
      <c r="J24" s="517">
        <f t="shared" si="0"/>
        <v>358135</v>
      </c>
    </row>
    <row r="25" spans="1:10" ht="20.100000000000001" customHeight="1">
      <c r="A25" s="26"/>
      <c r="B25" s="520"/>
      <c r="C25" s="517"/>
      <c r="D25" s="517"/>
      <c r="E25" s="517"/>
      <c r="F25" s="517"/>
      <c r="G25" s="517"/>
      <c r="H25" s="517"/>
      <c r="I25" s="517"/>
      <c r="J25" s="517"/>
    </row>
    <row r="26" spans="1:10" ht="20.100000000000001" customHeight="1">
      <c r="A26" s="26"/>
      <c r="B26" s="520"/>
      <c r="C26" s="517"/>
      <c r="D26" s="517"/>
      <c r="E26" s="517"/>
      <c r="F26" s="517"/>
      <c r="G26" s="517"/>
      <c r="H26" s="517"/>
      <c r="I26" s="517"/>
      <c r="J26" s="517"/>
    </row>
    <row r="27" spans="1:10" ht="20.100000000000001" customHeight="1">
      <c r="A27" s="26"/>
      <c r="B27" s="520"/>
      <c r="C27" s="517"/>
      <c r="D27" s="517"/>
      <c r="E27" s="517"/>
      <c r="F27" s="517"/>
      <c r="G27" s="517"/>
      <c r="H27" s="517"/>
      <c r="I27" s="517"/>
      <c r="J27" s="517"/>
    </row>
    <row r="28" spans="1:10" ht="20.100000000000001" customHeight="1">
      <c r="A28" s="26"/>
      <c r="B28" s="520"/>
      <c r="C28" s="517"/>
      <c r="D28" s="517"/>
      <c r="E28" s="517"/>
      <c r="F28" s="517"/>
      <c r="G28" s="517"/>
      <c r="H28" s="517"/>
      <c r="I28" s="517"/>
      <c r="J28" s="517"/>
    </row>
    <row r="29" spans="1:10" ht="20.100000000000001" customHeight="1">
      <c r="A29" s="26"/>
      <c r="B29" s="520"/>
      <c r="C29" s="517"/>
      <c r="D29" s="517"/>
      <c r="E29" s="517"/>
      <c r="F29" s="517"/>
      <c r="G29" s="517"/>
      <c r="H29" s="517"/>
      <c r="I29" s="517"/>
      <c r="J29" s="517"/>
    </row>
    <row r="30" spans="1:10" ht="20.100000000000001" customHeight="1">
      <c r="A30" s="26"/>
      <c r="B30" s="520"/>
      <c r="C30" s="517"/>
      <c r="D30" s="517"/>
      <c r="E30" s="517"/>
      <c r="F30" s="517"/>
      <c r="G30" s="517"/>
      <c r="H30" s="517"/>
      <c r="I30" s="517"/>
      <c r="J30" s="517"/>
    </row>
    <row r="31" spans="1:10" ht="20.100000000000001" customHeight="1">
      <c r="A31" s="26"/>
      <c r="B31" s="520"/>
      <c r="C31" s="517"/>
      <c r="D31" s="517"/>
      <c r="E31" s="517"/>
      <c r="F31" s="517"/>
      <c r="G31" s="517"/>
      <c r="H31" s="517"/>
      <c r="I31" s="517"/>
      <c r="J31" s="517"/>
    </row>
    <row r="32" spans="1:10" ht="20.100000000000001" customHeight="1">
      <c r="A32" s="26"/>
      <c r="B32" s="520"/>
      <c r="C32" s="517"/>
      <c r="D32" s="517"/>
      <c r="E32" s="517"/>
      <c r="F32" s="517"/>
      <c r="G32" s="517"/>
      <c r="H32" s="517"/>
      <c r="I32" s="517"/>
      <c r="J32" s="517"/>
    </row>
    <row r="33" spans="1:10" ht="20.100000000000001" customHeight="1">
      <c r="A33" s="16"/>
      <c r="B33" s="520"/>
      <c r="C33" s="517"/>
      <c r="D33" s="517"/>
      <c r="E33" s="517"/>
      <c r="F33" s="517"/>
      <c r="G33" s="517"/>
      <c r="H33" s="517"/>
      <c r="I33" s="517"/>
      <c r="J33" s="517"/>
    </row>
    <row r="34" spans="1:10" ht="20.100000000000001" customHeight="1">
      <c r="A34" s="16"/>
      <c r="B34" s="520"/>
      <c r="C34" s="517"/>
      <c r="D34" s="517"/>
      <c r="E34" s="517"/>
      <c r="F34" s="517"/>
      <c r="G34" s="517"/>
      <c r="H34" s="517"/>
      <c r="I34" s="517"/>
      <c r="J34" s="517"/>
    </row>
    <row r="35" spans="1:10" ht="20.100000000000001" customHeight="1">
      <c r="A35" s="16"/>
      <c r="B35" s="520"/>
      <c r="C35" s="517"/>
      <c r="D35" s="517"/>
      <c r="E35" s="517"/>
      <c r="F35" s="517"/>
      <c r="G35" s="517"/>
      <c r="H35" s="517"/>
      <c r="I35" s="517"/>
      <c r="J35" s="517"/>
    </row>
    <row r="36" spans="1:10" ht="20.100000000000001" customHeight="1">
      <c r="A36" s="25" t="s">
        <v>16</v>
      </c>
      <c r="B36" s="521"/>
      <c r="C36" s="522">
        <f t="shared" ref="C36:I36" si="2">C11+C16+C18+C21</f>
        <v>2182246</v>
      </c>
      <c r="D36" s="522">
        <f t="shared" si="2"/>
        <v>604817</v>
      </c>
      <c r="E36" s="522">
        <f t="shared" si="2"/>
        <v>0</v>
      </c>
      <c r="F36" s="522">
        <f t="shared" si="2"/>
        <v>2787063</v>
      </c>
      <c r="G36" s="522">
        <f t="shared" si="2"/>
        <v>2264781</v>
      </c>
      <c r="H36" s="522">
        <f t="shared" si="2"/>
        <v>604817</v>
      </c>
      <c r="I36" s="522">
        <f t="shared" si="2"/>
        <v>0</v>
      </c>
      <c r="J36" s="522">
        <f>J11+J16+J18+J21</f>
        <v>2869598</v>
      </c>
    </row>
    <row r="37" spans="1:10">
      <c r="A37" s="17" t="s">
        <v>312</v>
      </c>
    </row>
    <row r="38" spans="1:10">
      <c r="A38" s="17" t="s">
        <v>313</v>
      </c>
    </row>
  </sheetData>
  <mergeCells count="6">
    <mergeCell ref="A2:J2"/>
    <mergeCell ref="A3:J3"/>
    <mergeCell ref="A4:J4"/>
    <mergeCell ref="A6:B6"/>
    <mergeCell ref="C6:F6"/>
    <mergeCell ref="G6:J6"/>
  </mergeCells>
  <phoneticPr fontId="6" type="noConversion"/>
  <pageMargins left="0.43307086614173229" right="0.27559055118110237" top="0.98425196850393704" bottom="0.27559055118110237" header="0.35433070866141736" footer="0.15748031496062992"/>
  <pageSetup paperSize="9" firstPageNumber="37" pageOrder="overThenDown" orientation="portrait" useFirstPageNumber="1" r:id="rId1"/>
  <headerFooter alignWithMargins="0">
    <oddHeader>&amp;R&amp;"標楷體,粗斜體"第&amp;"Times New Roman,粗斜體"&amp;P&amp;"標楷體,粗斜體"頁&amp;"Times New Roman,粗斜體",&amp;"標楷體,粗斜體"共42頁</oddHeader>
    <oddFooter xml:space="preserve">&amp;C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93"/>
  <sheetViews>
    <sheetView showZeros="0" zoomScaleNormal="100" zoomScaleSheetLayoutView="100" workbookViewId="0">
      <selection activeCell="L12" sqref="L12"/>
    </sheetView>
  </sheetViews>
  <sheetFormatPr defaultColWidth="10" defaultRowHeight="16.5"/>
  <cols>
    <col min="1" max="1" width="13.625" style="508" customWidth="1"/>
    <col min="2" max="2" width="2.875" style="570" customWidth="1"/>
    <col min="3" max="4" width="10.75" style="28" customWidth="1"/>
    <col min="5" max="5" width="11.125" style="29" customWidth="1"/>
    <col min="6" max="6" width="5.625" style="8" customWidth="1"/>
    <col min="7" max="7" width="36.625" style="30" customWidth="1"/>
    <col min="8" max="8" width="0.375" style="7" customWidth="1"/>
    <col min="9" max="17" width="10" style="7" customWidth="1"/>
    <col min="18" max="16384" width="10" style="8"/>
  </cols>
  <sheetData>
    <row r="1" spans="1:17" ht="19.5" customHeight="1">
      <c r="A1" s="161" t="s">
        <v>376</v>
      </c>
      <c r="B1" s="161"/>
    </row>
    <row r="2" spans="1:17" ht="21" customHeight="1">
      <c r="A2" s="844" t="s">
        <v>384</v>
      </c>
      <c r="B2" s="857"/>
      <c r="C2" s="857"/>
      <c r="D2" s="857"/>
      <c r="E2" s="857"/>
      <c r="F2" s="857"/>
      <c r="G2" s="857"/>
    </row>
    <row r="3" spans="1:17" s="114" customFormat="1" ht="21" customHeight="1">
      <c r="A3" s="1012" t="s">
        <v>299</v>
      </c>
      <c r="B3" s="857"/>
      <c r="C3" s="857"/>
      <c r="D3" s="857"/>
      <c r="E3" s="857"/>
      <c r="F3" s="857"/>
      <c r="G3" s="857"/>
      <c r="H3" s="113"/>
      <c r="I3" s="113"/>
      <c r="J3" s="113"/>
      <c r="K3" s="113"/>
      <c r="L3" s="113"/>
      <c r="M3" s="113"/>
      <c r="N3" s="113"/>
      <c r="O3" s="113"/>
      <c r="P3" s="113"/>
      <c r="Q3" s="113"/>
    </row>
    <row r="4" spans="1:17" ht="13.5" customHeight="1">
      <c r="A4" s="971" t="s">
        <v>1073</v>
      </c>
      <c r="B4" s="971"/>
      <c r="C4" s="971"/>
      <c r="D4" s="971"/>
      <c r="E4" s="971"/>
      <c r="F4" s="971"/>
      <c r="G4" s="971"/>
    </row>
    <row r="5" spans="1:17" ht="10.5" customHeight="1">
      <c r="C5" s="103"/>
      <c r="D5" s="99"/>
      <c r="E5" s="99"/>
      <c r="F5" s="24"/>
      <c r="G5" s="109" t="s">
        <v>22</v>
      </c>
    </row>
    <row r="6" spans="1:17" ht="21" customHeight="1">
      <c r="A6" s="1013" t="s">
        <v>70</v>
      </c>
      <c r="B6" s="567"/>
      <c r="C6" s="1015" t="s">
        <v>314</v>
      </c>
      <c r="D6" s="1015" t="s">
        <v>7</v>
      </c>
      <c r="E6" s="1017" t="s">
        <v>251</v>
      </c>
      <c r="F6" s="1018"/>
      <c r="G6" s="1018"/>
    </row>
    <row r="7" spans="1:17" ht="21" customHeight="1">
      <c r="A7" s="1014"/>
      <c r="B7" s="568"/>
      <c r="C7" s="1016"/>
      <c r="D7" s="1016"/>
      <c r="E7" s="505" t="s">
        <v>21</v>
      </c>
      <c r="F7" s="506" t="s">
        <v>11</v>
      </c>
      <c r="G7" s="506" t="s">
        <v>12</v>
      </c>
    </row>
    <row r="8" spans="1:17" ht="16.5" hidden="1" customHeight="1">
      <c r="A8" s="509" t="s">
        <v>773</v>
      </c>
      <c r="B8" s="437" t="s">
        <v>659</v>
      </c>
      <c r="C8" s="439"/>
      <c r="D8" s="439">
        <v>0</v>
      </c>
      <c r="E8" s="357">
        <f t="shared" ref="E8:E9" si="0">C8-D8</f>
        <v>0</v>
      </c>
      <c r="F8" s="357" t="e">
        <f t="shared" ref="F8:F9" si="1">E8/D8*100</f>
        <v>#DIV/0!</v>
      </c>
      <c r="G8" s="512"/>
    </row>
    <row r="9" spans="1:17" ht="16.5" hidden="1" customHeight="1">
      <c r="A9" s="510" t="s">
        <v>660</v>
      </c>
      <c r="B9" s="438" t="s">
        <v>661</v>
      </c>
      <c r="C9" s="440"/>
      <c r="D9" s="440">
        <v>0</v>
      </c>
      <c r="E9" s="357">
        <f t="shared" si="0"/>
        <v>0</v>
      </c>
      <c r="F9" s="357" t="e">
        <f t="shared" si="1"/>
        <v>#DIV/0!</v>
      </c>
      <c r="G9" s="513"/>
    </row>
    <row r="10" spans="1:17" s="70" customFormat="1" ht="25.5">
      <c r="A10" s="511" t="s">
        <v>200</v>
      </c>
      <c r="B10" s="571" t="s">
        <v>108</v>
      </c>
      <c r="C10" s="441">
        <v>135459244</v>
      </c>
      <c r="D10" s="441">
        <v>151954137</v>
      </c>
      <c r="E10" s="441">
        <f t="shared" ref="E10:E79" si="2">C10-D10</f>
        <v>-16494893</v>
      </c>
      <c r="F10" s="441">
        <f t="shared" ref="F10:F79" si="3">E10/D10*100</f>
        <v>-10.855178625376945</v>
      </c>
      <c r="G10" s="613" t="s">
        <v>1010</v>
      </c>
      <c r="H10" s="69"/>
      <c r="I10" s="69"/>
      <c r="J10" s="69"/>
      <c r="K10" s="69"/>
      <c r="L10" s="69"/>
      <c r="M10" s="69"/>
      <c r="N10" s="69"/>
      <c r="O10" s="69"/>
      <c r="P10" s="69"/>
      <c r="Q10" s="69"/>
    </row>
    <row r="11" spans="1:17" s="70" customFormat="1" ht="38.25">
      <c r="A11" s="499" t="s">
        <v>201</v>
      </c>
      <c r="B11" s="485" t="s">
        <v>109</v>
      </c>
      <c r="C11" s="357">
        <v>96960087</v>
      </c>
      <c r="D11" s="357">
        <v>107919610</v>
      </c>
      <c r="E11" s="357">
        <f t="shared" si="2"/>
        <v>-10959523</v>
      </c>
      <c r="F11" s="357">
        <f t="shared" si="3"/>
        <v>-10.155265572216209</v>
      </c>
      <c r="G11" s="614" t="s">
        <v>1085</v>
      </c>
      <c r="H11" s="69"/>
      <c r="I11" s="69"/>
      <c r="J11" s="69"/>
      <c r="K11" s="69"/>
      <c r="L11" s="69"/>
      <c r="M11" s="69"/>
      <c r="N11" s="69"/>
      <c r="O11" s="69"/>
      <c r="P11" s="69"/>
      <c r="Q11" s="69"/>
    </row>
    <row r="12" spans="1:17" ht="63.75">
      <c r="A12" s="500" t="s">
        <v>202</v>
      </c>
      <c r="B12" s="486" t="s">
        <v>662</v>
      </c>
      <c r="C12" s="358">
        <v>3363469</v>
      </c>
      <c r="D12" s="358">
        <v>4892453</v>
      </c>
      <c r="E12" s="357">
        <f t="shared" si="2"/>
        <v>-1528984</v>
      </c>
      <c r="F12" s="357">
        <f t="shared" si="3"/>
        <v>-31.251889389637466</v>
      </c>
      <c r="G12" s="615" t="s">
        <v>1288</v>
      </c>
    </row>
    <row r="13" spans="1:17">
      <c r="A13" s="500" t="s">
        <v>203</v>
      </c>
      <c r="B13" s="486" t="s">
        <v>433</v>
      </c>
      <c r="C13" s="358">
        <v>1184820</v>
      </c>
      <c r="D13" s="358">
        <v>1229784</v>
      </c>
      <c r="E13" s="357">
        <f t="shared" si="2"/>
        <v>-44964</v>
      </c>
      <c r="F13" s="357">
        <f t="shared" si="3"/>
        <v>-3.6562518295895865</v>
      </c>
      <c r="G13" s="615"/>
    </row>
    <row r="14" spans="1:17" ht="25.5">
      <c r="A14" s="500" t="s">
        <v>204</v>
      </c>
      <c r="B14" s="486" t="s">
        <v>459</v>
      </c>
      <c r="C14" s="358">
        <v>15736242</v>
      </c>
      <c r="D14" s="358">
        <v>18036102</v>
      </c>
      <c r="E14" s="357">
        <f t="shared" si="2"/>
        <v>-2299860</v>
      </c>
      <c r="F14" s="357">
        <f t="shared" si="3"/>
        <v>-12.751424892141328</v>
      </c>
      <c r="G14" s="615" t="s">
        <v>1107</v>
      </c>
    </row>
    <row r="15" spans="1:17">
      <c r="A15" s="500" t="s">
        <v>205</v>
      </c>
      <c r="B15" s="486" t="s">
        <v>469</v>
      </c>
      <c r="C15" s="358">
        <v>5665285</v>
      </c>
      <c r="D15" s="358">
        <v>6225525</v>
      </c>
      <c r="E15" s="357">
        <f t="shared" si="2"/>
        <v>-560240</v>
      </c>
      <c r="F15" s="357">
        <f t="shared" si="3"/>
        <v>-8.9990803988418655</v>
      </c>
      <c r="G15" s="615"/>
    </row>
    <row r="16" spans="1:17" ht="89.25">
      <c r="A16" s="500" t="s">
        <v>206</v>
      </c>
      <c r="B16" s="486" t="s">
        <v>474</v>
      </c>
      <c r="C16" s="358">
        <v>12538339</v>
      </c>
      <c r="D16" s="358">
        <v>13637360</v>
      </c>
      <c r="E16" s="357">
        <f t="shared" si="2"/>
        <v>-1099021</v>
      </c>
      <c r="F16" s="357">
        <f t="shared" si="3"/>
        <v>-8.0588984964831898</v>
      </c>
      <c r="G16" s="615" t="s">
        <v>1289</v>
      </c>
    </row>
    <row r="17" spans="1:7">
      <c r="A17" s="500" t="s">
        <v>207</v>
      </c>
      <c r="B17" s="486" t="s">
        <v>663</v>
      </c>
      <c r="C17" s="358">
        <v>11002</v>
      </c>
      <c r="D17" s="358">
        <v>13303</v>
      </c>
      <c r="E17" s="357">
        <f t="shared" si="2"/>
        <v>-2301</v>
      </c>
      <c r="F17" s="357">
        <f t="shared" si="3"/>
        <v>-17.296850334511014</v>
      </c>
      <c r="G17" s="615"/>
    </row>
    <row r="18" spans="1:7">
      <c r="A18" s="500" t="s">
        <v>208</v>
      </c>
      <c r="B18" s="486" t="s">
        <v>399</v>
      </c>
      <c r="C18" s="358">
        <v>55825814</v>
      </c>
      <c r="D18" s="358">
        <v>64571085</v>
      </c>
      <c r="E18" s="357">
        <f t="shared" si="2"/>
        <v>-8745271</v>
      </c>
      <c r="F18" s="357">
        <f t="shared" si="3"/>
        <v>-13.543633346102208</v>
      </c>
      <c r="G18" s="615"/>
    </row>
    <row r="19" spans="1:7" ht="51">
      <c r="A19" s="498" t="s">
        <v>209</v>
      </c>
      <c r="B19" s="484" t="s">
        <v>495</v>
      </c>
      <c r="C19" s="442">
        <v>13010795</v>
      </c>
      <c r="D19" s="442">
        <v>16972427</v>
      </c>
      <c r="E19" s="442">
        <f t="shared" si="2"/>
        <v>-3961632</v>
      </c>
      <c r="F19" s="442">
        <f t="shared" si="3"/>
        <v>-23.341576310801042</v>
      </c>
      <c r="G19" s="708" t="s">
        <v>1291</v>
      </c>
    </row>
    <row r="20" spans="1:7">
      <c r="A20" s="500" t="s">
        <v>210</v>
      </c>
      <c r="B20" s="486" t="s">
        <v>664</v>
      </c>
      <c r="C20" s="358">
        <v>4041544</v>
      </c>
      <c r="D20" s="358">
        <v>4701279</v>
      </c>
      <c r="E20" s="357">
        <f t="shared" si="2"/>
        <v>-659735</v>
      </c>
      <c r="F20" s="357">
        <f t="shared" si="3"/>
        <v>-14.033096100018739</v>
      </c>
      <c r="G20" s="615"/>
    </row>
    <row r="21" spans="1:7">
      <c r="A21" s="500" t="s">
        <v>211</v>
      </c>
      <c r="B21" s="486" t="s">
        <v>665</v>
      </c>
      <c r="C21" s="358">
        <v>4226714</v>
      </c>
      <c r="D21" s="358">
        <v>4189713</v>
      </c>
      <c r="E21" s="357">
        <f t="shared" si="2"/>
        <v>37001</v>
      </c>
      <c r="F21" s="357">
        <f t="shared" si="3"/>
        <v>0.88313925082696598</v>
      </c>
      <c r="G21" s="615"/>
    </row>
    <row r="22" spans="1:7">
      <c r="A22" s="500" t="s">
        <v>212</v>
      </c>
      <c r="B22" s="486" t="s">
        <v>666</v>
      </c>
      <c r="C22" s="358">
        <v>339080</v>
      </c>
      <c r="D22" s="358">
        <v>401871</v>
      </c>
      <c r="E22" s="357">
        <f t="shared" si="2"/>
        <v>-62791</v>
      </c>
      <c r="F22" s="357">
        <f t="shared" si="3"/>
        <v>-15.624665626531897</v>
      </c>
      <c r="G22" s="615"/>
    </row>
    <row r="23" spans="1:7" ht="191.25">
      <c r="A23" s="498" t="s">
        <v>213</v>
      </c>
      <c r="B23" s="484" t="s">
        <v>667</v>
      </c>
      <c r="C23" s="442">
        <v>14411382</v>
      </c>
      <c r="D23" s="442">
        <v>20855620</v>
      </c>
      <c r="E23" s="442">
        <f t="shared" si="2"/>
        <v>-6444238</v>
      </c>
      <c r="F23" s="442">
        <f t="shared" si="3"/>
        <v>-30.899287578120433</v>
      </c>
      <c r="G23" s="709" t="s">
        <v>1292</v>
      </c>
    </row>
    <row r="24" spans="1:7">
      <c r="A24" s="501" t="s">
        <v>214</v>
      </c>
      <c r="B24" s="627" t="s">
        <v>668</v>
      </c>
      <c r="C24" s="359">
        <v>430894</v>
      </c>
      <c r="D24" s="359">
        <v>595895</v>
      </c>
      <c r="E24" s="360">
        <f t="shared" si="2"/>
        <v>-165001</v>
      </c>
      <c r="F24" s="360">
        <f t="shared" si="3"/>
        <v>-27.689609746683558</v>
      </c>
      <c r="G24" s="617"/>
    </row>
    <row r="25" spans="1:7" ht="119.25" customHeight="1">
      <c r="A25" s="755" t="s">
        <v>695</v>
      </c>
      <c r="B25" s="484" t="s">
        <v>669</v>
      </c>
      <c r="C25" s="442">
        <v>15929844</v>
      </c>
      <c r="D25" s="442">
        <v>14911609</v>
      </c>
      <c r="E25" s="442">
        <f>C25-D25</f>
        <v>1018235</v>
      </c>
      <c r="F25" s="442">
        <f t="shared" si="3"/>
        <v>6.8284716961127394</v>
      </c>
      <c r="G25" s="756" t="s">
        <v>1295</v>
      </c>
    </row>
    <row r="26" spans="1:7" ht="178.5">
      <c r="A26" s="500" t="s">
        <v>215</v>
      </c>
      <c r="B26" s="486" t="s">
        <v>409</v>
      </c>
      <c r="C26" s="358">
        <v>3304774</v>
      </c>
      <c r="D26" s="358">
        <v>1811671</v>
      </c>
      <c r="E26" s="357">
        <f>C26-D26</f>
        <v>1493103</v>
      </c>
      <c r="F26" s="357">
        <f t="shared" si="3"/>
        <v>82.415791829752749</v>
      </c>
      <c r="G26" s="757" t="s">
        <v>1293</v>
      </c>
    </row>
    <row r="27" spans="1:7">
      <c r="A27" s="500" t="s">
        <v>216</v>
      </c>
      <c r="B27" s="486" t="s">
        <v>515</v>
      </c>
      <c r="C27" s="358">
        <v>130787</v>
      </c>
      <c r="D27" s="358">
        <v>131000</v>
      </c>
      <c r="E27" s="357">
        <f t="shared" si="2"/>
        <v>-213</v>
      </c>
      <c r="F27" s="357">
        <f t="shared" si="3"/>
        <v>-0.16259541984732825</v>
      </c>
      <c r="G27" s="615"/>
    </row>
    <row r="28" spans="1:7">
      <c r="A28" s="500" t="s">
        <v>217</v>
      </c>
      <c r="B28" s="486" t="s">
        <v>408</v>
      </c>
      <c r="C28" s="358">
        <v>11101107</v>
      </c>
      <c r="D28" s="358">
        <v>10354413</v>
      </c>
      <c r="E28" s="357">
        <f t="shared" si="2"/>
        <v>746694</v>
      </c>
      <c r="F28" s="357">
        <f t="shared" si="3"/>
        <v>7.2113600259135895</v>
      </c>
      <c r="G28" s="615"/>
    </row>
    <row r="29" spans="1:7" ht="76.5">
      <c r="A29" s="498" t="s">
        <v>218</v>
      </c>
      <c r="B29" s="484" t="s">
        <v>670</v>
      </c>
      <c r="C29" s="442">
        <v>9761351</v>
      </c>
      <c r="D29" s="442">
        <v>8816299</v>
      </c>
      <c r="E29" s="442">
        <f t="shared" si="2"/>
        <v>945052</v>
      </c>
      <c r="F29" s="442">
        <f t="shared" si="3"/>
        <v>10.719373288042975</v>
      </c>
      <c r="G29" s="710" t="s">
        <v>1294</v>
      </c>
    </row>
    <row r="30" spans="1:7">
      <c r="A30" s="500" t="s">
        <v>219</v>
      </c>
      <c r="B30" s="486" t="s">
        <v>671</v>
      </c>
      <c r="C30" s="358">
        <v>1339756</v>
      </c>
      <c r="D30" s="358">
        <v>1538114</v>
      </c>
      <c r="E30" s="357">
        <f t="shared" si="2"/>
        <v>-198358</v>
      </c>
      <c r="F30" s="357">
        <f t="shared" si="3"/>
        <v>-12.896183247795678</v>
      </c>
      <c r="G30" s="615"/>
    </row>
    <row r="31" spans="1:7">
      <c r="A31" s="500" t="s">
        <v>220</v>
      </c>
      <c r="B31" s="486" t="s">
        <v>393</v>
      </c>
      <c r="C31" s="358">
        <v>671427</v>
      </c>
      <c r="D31" s="358">
        <v>594781</v>
      </c>
      <c r="E31" s="357">
        <f t="shared" si="2"/>
        <v>76646</v>
      </c>
      <c r="F31" s="357">
        <f t="shared" si="3"/>
        <v>12.886423742520355</v>
      </c>
      <c r="G31" s="615"/>
    </row>
    <row r="32" spans="1:7">
      <c r="A32" s="500" t="s">
        <v>221</v>
      </c>
      <c r="B32" s="486" t="s">
        <v>672</v>
      </c>
      <c r="C32" s="358">
        <v>242662</v>
      </c>
      <c r="D32" s="358">
        <v>260781</v>
      </c>
      <c r="E32" s="357">
        <f t="shared" si="2"/>
        <v>-18119</v>
      </c>
      <c r="F32" s="357">
        <f t="shared" si="3"/>
        <v>-6.9479755043503939</v>
      </c>
      <c r="G32" s="615"/>
    </row>
    <row r="33" spans="1:7" ht="25.5">
      <c r="A33" s="500" t="s">
        <v>1053</v>
      </c>
      <c r="B33" s="486" t="s">
        <v>1054</v>
      </c>
      <c r="C33" s="358">
        <v>48000</v>
      </c>
      <c r="D33" s="358">
        <v>0</v>
      </c>
      <c r="E33" s="357">
        <f t="shared" ref="E33:E34" si="4">C33-D33</f>
        <v>48000</v>
      </c>
      <c r="F33" s="357" t="e">
        <f t="shared" ref="F33:F34" si="5">E33/D33*100</f>
        <v>#DIV/0!</v>
      </c>
      <c r="G33" s="615" t="s">
        <v>1287</v>
      </c>
    </row>
    <row r="34" spans="1:7">
      <c r="A34" s="500" t="s">
        <v>1004</v>
      </c>
      <c r="B34" s="486" t="s">
        <v>1055</v>
      </c>
      <c r="C34" s="358">
        <v>82967</v>
      </c>
      <c r="D34" s="358">
        <v>150000</v>
      </c>
      <c r="E34" s="357">
        <f t="shared" si="4"/>
        <v>-67033</v>
      </c>
      <c r="F34" s="357">
        <f t="shared" si="5"/>
        <v>-44.688666666666663</v>
      </c>
      <c r="G34" s="615"/>
    </row>
    <row r="35" spans="1:7">
      <c r="A35" s="500" t="s">
        <v>673</v>
      </c>
      <c r="B35" s="486" t="s">
        <v>674</v>
      </c>
      <c r="C35" s="358">
        <v>123032</v>
      </c>
      <c r="D35" s="358">
        <v>30000</v>
      </c>
      <c r="E35" s="357">
        <f t="shared" si="2"/>
        <v>93032</v>
      </c>
      <c r="F35" s="357">
        <v>100</v>
      </c>
      <c r="G35" s="615"/>
    </row>
    <row r="36" spans="1:7">
      <c r="A36" s="500" t="s">
        <v>222</v>
      </c>
      <c r="B36" s="486" t="s">
        <v>675</v>
      </c>
      <c r="C36" s="358">
        <v>174766</v>
      </c>
      <c r="D36" s="358">
        <v>154000</v>
      </c>
      <c r="E36" s="357">
        <f t="shared" si="2"/>
        <v>20766</v>
      </c>
      <c r="F36" s="357">
        <f t="shared" si="3"/>
        <v>13.484415584415585</v>
      </c>
      <c r="G36" s="615"/>
    </row>
    <row r="37" spans="1:7" ht="25.5">
      <c r="A37" s="498" t="s">
        <v>223</v>
      </c>
      <c r="B37" s="484" t="s">
        <v>385</v>
      </c>
      <c r="C37" s="442">
        <v>165649141</v>
      </c>
      <c r="D37" s="442">
        <v>160200454</v>
      </c>
      <c r="E37" s="442">
        <f t="shared" si="2"/>
        <v>5448687</v>
      </c>
      <c r="F37" s="442">
        <f t="shared" si="3"/>
        <v>3.4011682638552325</v>
      </c>
      <c r="G37" s="616" t="s">
        <v>1091</v>
      </c>
    </row>
    <row r="38" spans="1:7">
      <c r="A38" s="500" t="s">
        <v>224</v>
      </c>
      <c r="B38" s="486" t="s">
        <v>676</v>
      </c>
      <c r="C38" s="358">
        <v>3328083</v>
      </c>
      <c r="D38" s="358">
        <v>3723482</v>
      </c>
      <c r="E38" s="357">
        <f t="shared" si="2"/>
        <v>-395399</v>
      </c>
      <c r="F38" s="357">
        <f t="shared" si="3"/>
        <v>-10.61906570247956</v>
      </c>
      <c r="G38" s="615"/>
    </row>
    <row r="39" spans="1:7">
      <c r="A39" s="500" t="s">
        <v>225</v>
      </c>
      <c r="B39" s="486" t="s">
        <v>677</v>
      </c>
      <c r="C39" s="358">
        <v>6120923</v>
      </c>
      <c r="D39" s="358">
        <v>5232091</v>
      </c>
      <c r="E39" s="357">
        <f t="shared" si="2"/>
        <v>888832</v>
      </c>
      <c r="F39" s="357">
        <f t="shared" si="3"/>
        <v>16.988083731724085</v>
      </c>
      <c r="G39" s="615"/>
    </row>
    <row r="40" spans="1:7">
      <c r="A40" s="500" t="s">
        <v>226</v>
      </c>
      <c r="B40" s="486" t="s">
        <v>678</v>
      </c>
      <c r="C40" s="358">
        <v>150597234</v>
      </c>
      <c r="D40" s="358">
        <v>144920673</v>
      </c>
      <c r="E40" s="357">
        <f t="shared" si="2"/>
        <v>5676561</v>
      </c>
      <c r="F40" s="357">
        <f t="shared" si="3"/>
        <v>3.9170125852230897</v>
      </c>
      <c r="G40" s="615"/>
    </row>
    <row r="41" spans="1:7">
      <c r="A41" s="500" t="s">
        <v>227</v>
      </c>
      <c r="B41" s="486" t="s">
        <v>679</v>
      </c>
      <c r="C41" s="358">
        <v>2923393</v>
      </c>
      <c r="D41" s="358">
        <v>3033008</v>
      </c>
      <c r="E41" s="357">
        <f t="shared" si="2"/>
        <v>-109615</v>
      </c>
      <c r="F41" s="357">
        <f t="shared" si="3"/>
        <v>-3.6140689375036268</v>
      </c>
      <c r="G41" s="615"/>
    </row>
    <row r="42" spans="1:7">
      <c r="A42" s="501" t="s">
        <v>228</v>
      </c>
      <c r="B42" s="627" t="s">
        <v>680</v>
      </c>
      <c r="C42" s="359">
        <v>1637657</v>
      </c>
      <c r="D42" s="359">
        <v>1725500</v>
      </c>
      <c r="E42" s="360">
        <f t="shared" si="2"/>
        <v>-87843</v>
      </c>
      <c r="F42" s="360">
        <f t="shared" si="3"/>
        <v>-5.0908722109533473</v>
      </c>
      <c r="G42" s="617"/>
    </row>
    <row r="43" spans="1:7">
      <c r="A43" s="500" t="s">
        <v>681</v>
      </c>
      <c r="B43" s="486" t="s">
        <v>682</v>
      </c>
      <c r="C43" s="358">
        <v>425856</v>
      </c>
      <c r="D43" s="358">
        <v>432000</v>
      </c>
      <c r="E43" s="357">
        <f t="shared" si="2"/>
        <v>-6144</v>
      </c>
      <c r="F43" s="357">
        <f t="shared" si="3"/>
        <v>-1.4222222222222223</v>
      </c>
      <c r="G43" s="615"/>
    </row>
    <row r="44" spans="1:7">
      <c r="A44" s="500" t="s">
        <v>229</v>
      </c>
      <c r="B44" s="486" t="s">
        <v>683</v>
      </c>
      <c r="C44" s="358">
        <v>615995</v>
      </c>
      <c r="D44" s="358">
        <v>1133700</v>
      </c>
      <c r="E44" s="357">
        <f t="shared" si="2"/>
        <v>-517705</v>
      </c>
      <c r="F44" s="357">
        <f t="shared" si="3"/>
        <v>-45.665078945047185</v>
      </c>
      <c r="G44" s="615"/>
    </row>
    <row r="45" spans="1:7">
      <c r="A45" s="500" t="s">
        <v>230</v>
      </c>
      <c r="B45" s="486" t="s">
        <v>684</v>
      </c>
      <c r="C45" s="358">
        <v>2182246</v>
      </c>
      <c r="D45" s="358">
        <v>2327785</v>
      </c>
      <c r="E45" s="357">
        <f t="shared" si="2"/>
        <v>-145539</v>
      </c>
      <c r="F45" s="357">
        <f t="shared" si="3"/>
        <v>-6.2522526779749841</v>
      </c>
      <c r="G45" s="615"/>
    </row>
    <row r="46" spans="1:7">
      <c r="A46" s="500" t="s">
        <v>231</v>
      </c>
      <c r="B46" s="486" t="s">
        <v>685</v>
      </c>
      <c r="C46" s="358">
        <v>304866</v>
      </c>
      <c r="D46" s="358">
        <v>411000</v>
      </c>
      <c r="E46" s="357">
        <f t="shared" si="2"/>
        <v>-106134</v>
      </c>
      <c r="F46" s="357">
        <f t="shared" si="3"/>
        <v>-25.823357664233576</v>
      </c>
      <c r="G46" s="615"/>
    </row>
    <row r="47" spans="1:7">
      <c r="A47" s="500" t="s">
        <v>232</v>
      </c>
      <c r="B47" s="486" t="s">
        <v>686</v>
      </c>
      <c r="C47" s="358">
        <v>636026</v>
      </c>
      <c r="D47" s="358">
        <v>673193</v>
      </c>
      <c r="E47" s="357">
        <f t="shared" si="2"/>
        <v>-37167</v>
      </c>
      <c r="F47" s="357">
        <f t="shared" si="3"/>
        <v>-5.5210021494578818</v>
      </c>
      <c r="G47" s="615"/>
    </row>
    <row r="48" spans="1:7">
      <c r="A48" s="500" t="s">
        <v>233</v>
      </c>
      <c r="B48" s="486" t="s">
        <v>687</v>
      </c>
      <c r="C48" s="358">
        <v>363744</v>
      </c>
      <c r="D48" s="358">
        <v>482650</v>
      </c>
      <c r="E48" s="357">
        <f t="shared" si="2"/>
        <v>-118906</v>
      </c>
      <c r="F48" s="357">
        <f t="shared" si="3"/>
        <v>-24.636071687558271</v>
      </c>
      <c r="G48" s="615"/>
    </row>
    <row r="49" spans="1:7">
      <c r="A49" s="500" t="s">
        <v>234</v>
      </c>
      <c r="B49" s="486" t="s">
        <v>688</v>
      </c>
      <c r="C49" s="358">
        <v>877610</v>
      </c>
      <c r="D49" s="358">
        <v>760942</v>
      </c>
      <c r="E49" s="357">
        <f t="shared" si="2"/>
        <v>116668</v>
      </c>
      <c r="F49" s="357">
        <f t="shared" si="3"/>
        <v>15.332048960367544</v>
      </c>
      <c r="G49" s="615"/>
    </row>
    <row r="50" spans="1:7">
      <c r="A50" s="500" t="s">
        <v>235</v>
      </c>
      <c r="B50" s="486" t="s">
        <v>689</v>
      </c>
      <c r="C50" s="358">
        <v>226500</v>
      </c>
      <c r="D50" s="358">
        <v>226500</v>
      </c>
      <c r="E50" s="357">
        <f t="shared" si="2"/>
        <v>0</v>
      </c>
      <c r="F50" s="357">
        <f t="shared" si="3"/>
        <v>0</v>
      </c>
      <c r="G50" s="615"/>
    </row>
    <row r="51" spans="1:7">
      <c r="A51" s="500" t="s">
        <v>236</v>
      </c>
      <c r="B51" s="486" t="s">
        <v>690</v>
      </c>
      <c r="C51" s="358">
        <v>226500</v>
      </c>
      <c r="D51" s="358">
        <v>226500</v>
      </c>
      <c r="E51" s="357">
        <f t="shared" si="2"/>
        <v>0</v>
      </c>
      <c r="F51" s="357">
        <f t="shared" si="3"/>
        <v>0</v>
      </c>
      <c r="G51" s="615"/>
    </row>
    <row r="52" spans="1:7">
      <c r="A52" s="500" t="s">
        <v>237</v>
      </c>
      <c r="B52" s="486" t="s">
        <v>691</v>
      </c>
      <c r="C52" s="358">
        <v>11908346.779999999</v>
      </c>
      <c r="D52" s="358">
        <v>7583723</v>
      </c>
      <c r="E52" s="357">
        <f t="shared" si="2"/>
        <v>4324623.7799999993</v>
      </c>
      <c r="F52" s="357">
        <f t="shared" si="3"/>
        <v>57.025075678528857</v>
      </c>
      <c r="G52" s="615"/>
    </row>
    <row r="53" spans="1:7" ht="25.5">
      <c r="A53" s="498" t="s">
        <v>1088</v>
      </c>
      <c r="B53" s="484" t="s">
        <v>692</v>
      </c>
      <c r="C53" s="442">
        <v>11908346.779999999</v>
      </c>
      <c r="D53" s="442">
        <v>7583723</v>
      </c>
      <c r="E53" s="442">
        <f t="shared" si="2"/>
        <v>4324623.7799999993</v>
      </c>
      <c r="F53" s="442">
        <f t="shared" si="3"/>
        <v>57.025075678528857</v>
      </c>
      <c r="G53" s="616" t="s">
        <v>1108</v>
      </c>
    </row>
    <row r="54" spans="1:7">
      <c r="A54" s="658" t="s">
        <v>1075</v>
      </c>
      <c r="B54" s="659">
        <v>82</v>
      </c>
      <c r="C54" s="442"/>
      <c r="D54" s="491"/>
      <c r="E54" s="492">
        <f t="shared" si="2"/>
        <v>0</v>
      </c>
      <c r="F54" s="492" t="e">
        <f t="shared" si="3"/>
        <v>#DIV/0!</v>
      </c>
      <c r="G54" s="616" t="s">
        <v>1087</v>
      </c>
    </row>
    <row r="55" spans="1:7">
      <c r="A55" s="500" t="s">
        <v>239</v>
      </c>
      <c r="B55" s="486" t="s">
        <v>693</v>
      </c>
      <c r="C55" s="358">
        <v>164316</v>
      </c>
      <c r="D55" s="358">
        <v>245587</v>
      </c>
      <c r="E55" s="357">
        <f t="shared" si="2"/>
        <v>-81271</v>
      </c>
      <c r="F55" s="357">
        <f t="shared" si="3"/>
        <v>-33.092549687076271</v>
      </c>
      <c r="G55" s="615"/>
    </row>
    <row r="56" spans="1:7" ht="25.5">
      <c r="A56" s="498" t="s">
        <v>240</v>
      </c>
      <c r="B56" s="484" t="s">
        <v>694</v>
      </c>
      <c r="C56" s="442">
        <v>164316</v>
      </c>
      <c r="D56" s="442">
        <v>245587</v>
      </c>
      <c r="E56" s="442">
        <f t="shared" si="2"/>
        <v>-81271</v>
      </c>
      <c r="F56" s="442">
        <f t="shared" si="3"/>
        <v>-33.092549687076271</v>
      </c>
      <c r="G56" s="616" t="s">
        <v>1109</v>
      </c>
    </row>
    <row r="57" spans="1:7">
      <c r="A57" s="499"/>
      <c r="B57" s="485"/>
      <c r="C57" s="357"/>
      <c r="D57" s="357"/>
      <c r="E57" s="357"/>
      <c r="F57" s="357"/>
      <c r="G57" s="663"/>
    </row>
    <row r="58" spans="1:7">
      <c r="A58" s="499"/>
      <c r="B58" s="485"/>
      <c r="C58" s="357"/>
      <c r="D58" s="357"/>
      <c r="E58" s="357"/>
      <c r="F58" s="357"/>
      <c r="G58" s="663"/>
    </row>
    <row r="59" spans="1:7">
      <c r="A59" s="499"/>
      <c r="B59" s="485"/>
      <c r="C59" s="357"/>
      <c r="D59" s="357"/>
      <c r="E59" s="357"/>
      <c r="F59" s="357"/>
      <c r="G59" s="663"/>
    </row>
    <row r="60" spans="1:7">
      <c r="A60" s="499"/>
      <c r="B60" s="485"/>
      <c r="C60" s="357"/>
      <c r="D60" s="357"/>
      <c r="E60" s="357"/>
      <c r="F60" s="357"/>
      <c r="G60" s="663"/>
    </row>
    <row r="61" spans="1:7">
      <c r="A61" s="499"/>
      <c r="B61" s="485"/>
      <c r="C61" s="357"/>
      <c r="D61" s="357"/>
      <c r="E61" s="357"/>
      <c r="F61" s="357"/>
      <c r="G61" s="663"/>
    </row>
    <row r="62" spans="1:7">
      <c r="A62" s="499"/>
      <c r="B62" s="485"/>
      <c r="C62" s="357"/>
      <c r="D62" s="357"/>
      <c r="E62" s="357"/>
      <c r="F62" s="357"/>
      <c r="G62" s="663"/>
    </row>
    <row r="63" spans="1:7">
      <c r="A63" s="499"/>
      <c r="B63" s="485"/>
      <c r="C63" s="357"/>
      <c r="D63" s="357"/>
      <c r="E63" s="357"/>
      <c r="F63" s="357"/>
      <c r="G63" s="663"/>
    </row>
    <row r="64" spans="1:7">
      <c r="A64" s="499"/>
      <c r="B64" s="485"/>
      <c r="C64" s="357"/>
      <c r="D64" s="357"/>
      <c r="E64" s="357"/>
      <c r="F64" s="357"/>
      <c r="G64" s="663"/>
    </row>
    <row r="65" spans="1:7">
      <c r="A65" s="499"/>
      <c r="B65" s="485"/>
      <c r="C65" s="357"/>
      <c r="D65" s="357"/>
      <c r="E65" s="357"/>
      <c r="F65" s="357"/>
      <c r="G65" s="663"/>
    </row>
    <row r="66" spans="1:7">
      <c r="A66" s="499"/>
      <c r="B66" s="485"/>
      <c r="C66" s="357"/>
      <c r="D66" s="357"/>
      <c r="E66" s="357"/>
      <c r="F66" s="357"/>
      <c r="G66" s="663"/>
    </row>
    <row r="67" spans="1:7">
      <c r="A67" s="499"/>
      <c r="B67" s="485"/>
      <c r="C67" s="357"/>
      <c r="D67" s="357"/>
      <c r="E67" s="357"/>
      <c r="F67" s="357"/>
      <c r="G67" s="663"/>
    </row>
    <row r="68" spans="1:7">
      <c r="A68" s="499"/>
      <c r="B68" s="485"/>
      <c r="C68" s="357"/>
      <c r="D68" s="357"/>
      <c r="E68" s="357"/>
      <c r="F68" s="357"/>
      <c r="G68" s="663"/>
    </row>
    <row r="69" spans="1:7">
      <c r="A69" s="499"/>
      <c r="B69" s="485"/>
      <c r="C69" s="357"/>
      <c r="D69" s="357"/>
      <c r="E69" s="357"/>
      <c r="F69" s="357"/>
      <c r="G69" s="663"/>
    </row>
    <row r="70" spans="1:7">
      <c r="A70" s="499"/>
      <c r="B70" s="485"/>
      <c r="C70" s="357"/>
      <c r="D70" s="357"/>
      <c r="E70" s="357"/>
      <c r="F70" s="357"/>
      <c r="G70" s="663"/>
    </row>
    <row r="71" spans="1:7">
      <c r="A71" s="499"/>
      <c r="B71" s="485"/>
      <c r="C71" s="357"/>
      <c r="D71" s="357"/>
      <c r="E71" s="357"/>
      <c r="F71" s="357"/>
      <c r="G71" s="663"/>
    </row>
    <row r="72" spans="1:7">
      <c r="A72" s="499"/>
      <c r="B72" s="485"/>
      <c r="C72" s="357"/>
      <c r="D72" s="357"/>
      <c r="E72" s="357"/>
      <c r="F72" s="357"/>
      <c r="G72" s="663"/>
    </row>
    <row r="73" spans="1:7">
      <c r="A73" s="499"/>
      <c r="B73" s="485"/>
      <c r="C73" s="357"/>
      <c r="D73" s="357"/>
      <c r="E73" s="357"/>
      <c r="F73" s="357"/>
      <c r="G73" s="663"/>
    </row>
    <row r="74" spans="1:7">
      <c r="A74" s="499"/>
      <c r="B74" s="485"/>
      <c r="C74" s="357"/>
      <c r="D74" s="357"/>
      <c r="E74" s="357"/>
      <c r="F74" s="357"/>
      <c r="G74" s="663"/>
    </row>
    <row r="75" spans="1:7">
      <c r="A75" s="499"/>
      <c r="B75" s="485"/>
      <c r="C75" s="357"/>
      <c r="D75" s="357"/>
      <c r="E75" s="357"/>
      <c r="F75" s="357"/>
      <c r="G75" s="663"/>
    </row>
    <row r="76" spans="1:7">
      <c r="A76" s="499"/>
      <c r="B76" s="485"/>
      <c r="C76" s="357"/>
      <c r="D76" s="357"/>
      <c r="E76" s="357"/>
      <c r="F76" s="357"/>
      <c r="G76" s="663"/>
    </row>
    <row r="77" spans="1:7">
      <c r="A77" s="499"/>
      <c r="B77" s="485"/>
      <c r="C77" s="357"/>
      <c r="D77" s="357"/>
      <c r="E77" s="357"/>
      <c r="F77" s="357"/>
      <c r="G77" s="663"/>
    </row>
    <row r="78" spans="1:7">
      <c r="A78" s="499"/>
      <c r="B78" s="485"/>
      <c r="C78" s="357"/>
      <c r="D78" s="357"/>
      <c r="E78" s="357"/>
      <c r="F78" s="357"/>
      <c r="G78" s="663"/>
    </row>
    <row r="79" spans="1:7">
      <c r="A79" s="501" t="s">
        <v>101</v>
      </c>
      <c r="B79" s="572"/>
      <c r="C79" s="359">
        <v>383188141.77999997</v>
      </c>
      <c r="D79" s="359">
        <v>398058465</v>
      </c>
      <c r="E79" s="360">
        <f t="shared" si="2"/>
        <v>-14870323.220000029</v>
      </c>
      <c r="F79" s="360">
        <f t="shared" si="3"/>
        <v>-3.7357133505501579</v>
      </c>
      <c r="G79" s="617"/>
    </row>
    <row r="80" spans="1:7" ht="5.25" customHeight="1"/>
    <row r="82" spans="1:4" hidden="1">
      <c r="A82" s="14" t="s">
        <v>828</v>
      </c>
    </row>
    <row r="83" spans="1:4" hidden="1">
      <c r="A83" s="14" t="s">
        <v>829</v>
      </c>
    </row>
    <row r="84" spans="1:4" hidden="1">
      <c r="A84" s="14" t="s">
        <v>830</v>
      </c>
    </row>
    <row r="85" spans="1:4" hidden="1">
      <c r="A85" s="14" t="s">
        <v>831</v>
      </c>
    </row>
    <row r="86" spans="1:4" hidden="1">
      <c r="A86" s="14" t="s">
        <v>832</v>
      </c>
    </row>
    <row r="87" spans="1:4" hidden="1">
      <c r="A87" s="14" t="s">
        <v>833</v>
      </c>
    </row>
    <row r="88" spans="1:4" hidden="1">
      <c r="A88" s="14" t="s">
        <v>834</v>
      </c>
    </row>
    <row r="89" spans="1:4" hidden="1">
      <c r="A89" s="14" t="s">
        <v>835</v>
      </c>
    </row>
    <row r="90" spans="1:4" hidden="1">
      <c r="A90" s="14" t="s">
        <v>836</v>
      </c>
    </row>
    <row r="91" spans="1:4" hidden="1">
      <c r="A91" s="14" t="s">
        <v>837</v>
      </c>
    </row>
    <row r="92" spans="1:4">
      <c r="C92" s="656"/>
      <c r="D92" s="656"/>
    </row>
    <row r="93" spans="1:4">
      <c r="C93" s="608"/>
      <c r="D93" s="608"/>
    </row>
  </sheetData>
  <mergeCells count="7">
    <mergeCell ref="A2:G2"/>
    <mergeCell ref="A3:G3"/>
    <mergeCell ref="A4:G4"/>
    <mergeCell ref="A6:A7"/>
    <mergeCell ref="C6:C7"/>
    <mergeCell ref="D6:D7"/>
    <mergeCell ref="E6:G6"/>
  </mergeCells>
  <phoneticPr fontId="6" type="noConversion"/>
  <pageMargins left="0.39370078740157483" right="7.874015748031496E-2" top="0.86614173228346458" bottom="0.47244094488188981" header="0.23622047244094491" footer="0.15748031496062992"/>
  <pageSetup paperSize="9" firstPageNumber="38" pageOrder="overThenDown" orientation="portrait" useFirstPageNumber="1" r:id="rId1"/>
  <headerFooter alignWithMargins="0">
    <oddHeader>&amp;R&amp;"標楷體,粗斜體"第&amp;P頁,共42頁</oddHeader>
    <oddFooter xml:space="preserve">&amp;C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73"/>
  <sheetViews>
    <sheetView showZeros="0" zoomScaleNormal="100" zoomScaleSheetLayoutView="100" workbookViewId="0">
      <selection activeCell="K15" sqref="K15"/>
    </sheetView>
  </sheetViews>
  <sheetFormatPr defaultColWidth="10" defaultRowHeight="16.5"/>
  <cols>
    <col min="1" max="1" width="16" style="67" customWidth="1"/>
    <col min="2" max="2" width="3.25" style="67" customWidth="1"/>
    <col min="3" max="3" width="11" style="28" customWidth="1"/>
    <col min="4" max="4" width="11.375" style="28" customWidth="1"/>
    <col min="5" max="5" width="10.625" style="29" customWidth="1"/>
    <col min="6" max="6" width="7.25" style="8" customWidth="1"/>
    <col min="7" max="7" width="30.875" style="480" customWidth="1"/>
    <col min="8" max="8" width="0.375" style="7" customWidth="1"/>
    <col min="9" max="17" width="10" style="7" customWidth="1"/>
    <col min="18" max="16384" width="10" style="8"/>
  </cols>
  <sheetData>
    <row r="1" spans="1:19" ht="21" customHeight="1">
      <c r="A1" s="8" t="s">
        <v>377</v>
      </c>
      <c r="B1" s="8"/>
    </row>
    <row r="2" spans="1:19" ht="21" customHeight="1">
      <c r="A2" s="112" t="s">
        <v>384</v>
      </c>
      <c r="B2" s="112"/>
      <c r="C2" s="18"/>
      <c r="D2" s="18"/>
      <c r="E2" s="18"/>
      <c r="F2" s="18"/>
      <c r="G2" s="481"/>
    </row>
    <row r="3" spans="1:19" s="114" customFormat="1" ht="21" customHeight="1">
      <c r="A3" s="1007" t="s">
        <v>315</v>
      </c>
      <c r="B3" s="858"/>
      <c r="C3" s="858"/>
      <c r="D3" s="858"/>
      <c r="E3" s="858"/>
      <c r="F3" s="858"/>
      <c r="G3" s="858"/>
      <c r="H3" s="113"/>
      <c r="I3" s="113"/>
      <c r="J3" s="113"/>
      <c r="K3" s="113"/>
      <c r="L3" s="113"/>
      <c r="M3" s="113"/>
      <c r="N3" s="113"/>
      <c r="O3" s="113"/>
      <c r="P3" s="113"/>
      <c r="Q3" s="113"/>
    </row>
    <row r="4" spans="1:19" ht="13.5" customHeight="1">
      <c r="A4" s="971" t="s">
        <v>1073</v>
      </c>
      <c r="B4" s="971"/>
      <c r="C4" s="971"/>
      <c r="D4" s="971"/>
      <c r="E4" s="971"/>
      <c r="F4" s="971"/>
      <c r="G4" s="971"/>
    </row>
    <row r="5" spans="1:19" ht="14.25" customHeight="1">
      <c r="C5" s="103"/>
      <c r="D5" s="99"/>
      <c r="E5" s="99"/>
      <c r="F5" s="24"/>
      <c r="G5" s="482" t="s">
        <v>22</v>
      </c>
    </row>
    <row r="6" spans="1:19" ht="21" customHeight="1">
      <c r="A6" s="1019" t="s">
        <v>70</v>
      </c>
      <c r="B6" s="503"/>
      <c r="C6" s="1015" t="s">
        <v>314</v>
      </c>
      <c r="D6" s="1015" t="s">
        <v>316</v>
      </c>
      <c r="E6" s="1017" t="s">
        <v>317</v>
      </c>
      <c r="F6" s="1018"/>
      <c r="G6" s="1018"/>
    </row>
    <row r="7" spans="1:19" ht="21" customHeight="1">
      <c r="A7" s="1020"/>
      <c r="B7" s="504"/>
      <c r="C7" s="1016"/>
      <c r="D7" s="1016"/>
      <c r="E7" s="505" t="s">
        <v>21</v>
      </c>
      <c r="F7" s="506" t="s">
        <v>11</v>
      </c>
      <c r="G7" s="507" t="s">
        <v>12</v>
      </c>
    </row>
    <row r="8" spans="1:19" ht="21" hidden="1" customHeight="1">
      <c r="A8" s="496" t="s">
        <v>658</v>
      </c>
      <c r="B8" s="430" t="s">
        <v>659</v>
      </c>
      <c r="C8" s="488"/>
      <c r="D8" s="488"/>
      <c r="E8" s="489">
        <f t="shared" ref="E8:E9" si="0">C8-D8</f>
        <v>0</v>
      </c>
      <c r="F8" s="489" t="e">
        <f t="shared" ref="F8:F9" si="1">E8/D8*100</f>
        <v>#DIV/0!</v>
      </c>
      <c r="G8" s="576"/>
    </row>
    <row r="9" spans="1:19" ht="21" hidden="1" customHeight="1">
      <c r="A9" s="497" t="s">
        <v>660</v>
      </c>
      <c r="B9" s="431" t="s">
        <v>661</v>
      </c>
      <c r="C9" s="490"/>
      <c r="D9" s="490"/>
      <c r="E9" s="489">
        <f t="shared" si="0"/>
        <v>0</v>
      </c>
      <c r="F9" s="489" t="e">
        <f t="shared" si="1"/>
        <v>#DIV/0!</v>
      </c>
      <c r="G9" s="577"/>
    </row>
    <row r="10" spans="1:19" ht="44.25" customHeight="1">
      <c r="A10" s="498" t="s">
        <v>200</v>
      </c>
      <c r="B10" s="484" t="s">
        <v>108</v>
      </c>
      <c r="C10" s="442">
        <v>135459244</v>
      </c>
      <c r="D10" s="491">
        <v>135268584</v>
      </c>
      <c r="E10" s="492">
        <f>C10-D10</f>
        <v>190660</v>
      </c>
      <c r="F10" s="492">
        <f>E10/D10*100</f>
        <v>0.14094920961100621</v>
      </c>
      <c r="G10" s="613" t="s">
        <v>1010</v>
      </c>
      <c r="H10" s="14"/>
      <c r="R10" s="7"/>
      <c r="S10" s="7"/>
    </row>
    <row r="11" spans="1:19" s="70" customFormat="1">
      <c r="A11" s="499" t="s">
        <v>201</v>
      </c>
      <c r="B11" s="485" t="s">
        <v>109</v>
      </c>
      <c r="C11" s="357">
        <v>96960087</v>
      </c>
      <c r="D11" s="493">
        <v>99073910</v>
      </c>
      <c r="E11" s="489">
        <f t="shared" ref="E11:E56" si="2">C11-D11</f>
        <v>-2113823</v>
      </c>
      <c r="F11" s="489">
        <f t="shared" ref="F11:F56" si="3">E11/D11*100</f>
        <v>-2.1335818885113147</v>
      </c>
      <c r="G11" s="614"/>
      <c r="H11" s="14"/>
      <c r="I11" s="69"/>
      <c r="J11" s="69"/>
      <c r="K11" s="69"/>
      <c r="L11" s="69"/>
      <c r="M11" s="69"/>
      <c r="N11" s="69"/>
      <c r="O11" s="69"/>
      <c r="P11" s="69"/>
      <c r="Q11" s="69"/>
      <c r="R11" s="69"/>
      <c r="S11" s="69"/>
    </row>
    <row r="12" spans="1:19" s="70" customFormat="1">
      <c r="A12" s="500" t="s">
        <v>202</v>
      </c>
      <c r="B12" s="486" t="s">
        <v>662</v>
      </c>
      <c r="C12" s="358">
        <v>3363469</v>
      </c>
      <c r="D12" s="493">
        <v>4255676</v>
      </c>
      <c r="E12" s="489">
        <f t="shared" si="2"/>
        <v>-892207</v>
      </c>
      <c r="F12" s="489">
        <f t="shared" si="3"/>
        <v>-20.965106366180134</v>
      </c>
      <c r="G12" s="618"/>
      <c r="H12" s="69"/>
      <c r="I12" s="69"/>
      <c r="J12" s="69"/>
      <c r="K12" s="69"/>
      <c r="L12" s="69"/>
      <c r="M12" s="69"/>
      <c r="N12" s="69"/>
      <c r="O12" s="69"/>
      <c r="P12" s="69"/>
      <c r="Q12" s="69"/>
    </row>
    <row r="13" spans="1:19" s="70" customFormat="1">
      <c r="A13" s="500" t="s">
        <v>203</v>
      </c>
      <c r="B13" s="486" t="s">
        <v>433</v>
      </c>
      <c r="C13" s="358">
        <v>1184820</v>
      </c>
      <c r="D13" s="493">
        <v>1172268</v>
      </c>
      <c r="E13" s="489">
        <f t="shared" si="2"/>
        <v>12552</v>
      </c>
      <c r="F13" s="489">
        <f t="shared" si="3"/>
        <v>1.0707449149853105</v>
      </c>
      <c r="G13" s="618"/>
      <c r="H13" s="69"/>
      <c r="I13" s="69"/>
      <c r="J13" s="69"/>
      <c r="K13" s="69"/>
      <c r="L13" s="69"/>
      <c r="M13" s="69"/>
      <c r="N13" s="69"/>
      <c r="O13" s="69"/>
      <c r="P13" s="69"/>
      <c r="Q13" s="69"/>
    </row>
    <row r="14" spans="1:19" s="70" customFormat="1">
      <c r="A14" s="500" t="s">
        <v>204</v>
      </c>
      <c r="B14" s="486" t="s">
        <v>459</v>
      </c>
      <c r="C14" s="358">
        <v>15736242</v>
      </c>
      <c r="D14" s="493">
        <v>15757828</v>
      </c>
      <c r="E14" s="489">
        <f t="shared" si="2"/>
        <v>-21586</v>
      </c>
      <c r="F14" s="489">
        <f t="shared" si="3"/>
        <v>-0.13698588409519383</v>
      </c>
      <c r="G14" s="618"/>
      <c r="H14" s="69"/>
      <c r="I14" s="69"/>
      <c r="J14" s="69"/>
      <c r="K14" s="69"/>
      <c r="L14" s="69"/>
      <c r="M14" s="69"/>
      <c r="N14" s="69"/>
      <c r="O14" s="69"/>
      <c r="P14" s="69"/>
      <c r="Q14" s="69"/>
    </row>
    <row r="15" spans="1:19" ht="38.25">
      <c r="A15" s="498" t="s">
        <v>205</v>
      </c>
      <c r="B15" s="484" t="s">
        <v>469</v>
      </c>
      <c r="C15" s="442">
        <v>5665285</v>
      </c>
      <c r="D15" s="491">
        <v>2742525</v>
      </c>
      <c r="E15" s="492">
        <f t="shared" si="2"/>
        <v>2922760</v>
      </c>
      <c r="F15" s="492">
        <f t="shared" si="3"/>
        <v>106.57186351993144</v>
      </c>
      <c r="G15" s="616" t="s">
        <v>1096</v>
      </c>
    </row>
    <row r="16" spans="1:19">
      <c r="A16" s="500" t="s">
        <v>206</v>
      </c>
      <c r="B16" s="486" t="s">
        <v>474</v>
      </c>
      <c r="C16" s="358">
        <v>12538339</v>
      </c>
      <c r="D16" s="493">
        <v>12254485</v>
      </c>
      <c r="E16" s="489">
        <f t="shared" si="2"/>
        <v>283854</v>
      </c>
      <c r="F16" s="489">
        <f t="shared" si="3"/>
        <v>2.3163274507251836</v>
      </c>
      <c r="G16" s="615"/>
    </row>
    <row r="17" spans="1:7">
      <c r="A17" s="500" t="s">
        <v>207</v>
      </c>
      <c r="B17" s="486" t="s">
        <v>663</v>
      </c>
      <c r="C17" s="358">
        <v>11002</v>
      </c>
      <c r="D17" s="493">
        <v>11892</v>
      </c>
      <c r="E17" s="489">
        <f t="shared" si="2"/>
        <v>-890</v>
      </c>
      <c r="F17" s="489">
        <f t="shared" si="3"/>
        <v>-7.4840228725193416</v>
      </c>
      <c r="G17" s="615"/>
    </row>
    <row r="18" spans="1:7">
      <c r="A18" s="500" t="s">
        <v>208</v>
      </c>
      <c r="B18" s="486" t="s">
        <v>399</v>
      </c>
      <c r="C18" s="358">
        <v>55825814</v>
      </c>
      <c r="D18" s="493">
        <v>62515872</v>
      </c>
      <c r="E18" s="489">
        <f t="shared" si="2"/>
        <v>-6690058</v>
      </c>
      <c r="F18" s="489">
        <f t="shared" si="3"/>
        <v>-10.701375164374257</v>
      </c>
      <c r="G18" s="615"/>
    </row>
    <row r="19" spans="1:7" ht="89.25">
      <c r="A19" s="498" t="s">
        <v>209</v>
      </c>
      <c r="B19" s="484" t="s">
        <v>495</v>
      </c>
      <c r="C19" s="442">
        <v>13010795</v>
      </c>
      <c r="D19" s="491">
        <v>14013136</v>
      </c>
      <c r="E19" s="492">
        <f t="shared" si="2"/>
        <v>-1002341</v>
      </c>
      <c r="F19" s="492">
        <f t="shared" si="3"/>
        <v>-7.1528671383764495</v>
      </c>
      <c r="G19" s="708" t="s">
        <v>1290</v>
      </c>
    </row>
    <row r="20" spans="1:7">
      <c r="A20" s="500" t="s">
        <v>210</v>
      </c>
      <c r="B20" s="486" t="s">
        <v>664</v>
      </c>
      <c r="C20" s="358">
        <v>4041544</v>
      </c>
      <c r="D20" s="493">
        <v>4064451</v>
      </c>
      <c r="E20" s="489">
        <f t="shared" si="2"/>
        <v>-22907</v>
      </c>
      <c r="F20" s="489">
        <f t="shared" si="3"/>
        <v>-0.56359395155704917</v>
      </c>
      <c r="G20" s="615"/>
    </row>
    <row r="21" spans="1:7">
      <c r="A21" s="500" t="s">
        <v>211</v>
      </c>
      <c r="B21" s="486" t="s">
        <v>665</v>
      </c>
      <c r="C21" s="358">
        <v>4226714</v>
      </c>
      <c r="D21" s="493">
        <v>4169555</v>
      </c>
      <c r="E21" s="489">
        <f t="shared" si="2"/>
        <v>57159</v>
      </c>
      <c r="F21" s="489">
        <f t="shared" si="3"/>
        <v>1.370865715885748</v>
      </c>
      <c r="G21" s="615"/>
    </row>
    <row r="22" spans="1:7">
      <c r="A22" s="500" t="s">
        <v>212</v>
      </c>
      <c r="B22" s="486" t="s">
        <v>666</v>
      </c>
      <c r="C22" s="358">
        <v>339080</v>
      </c>
      <c r="D22" s="493">
        <v>395056</v>
      </c>
      <c r="E22" s="489">
        <f t="shared" si="2"/>
        <v>-55976</v>
      </c>
      <c r="F22" s="489">
        <f t="shared" si="3"/>
        <v>-14.16913045239156</v>
      </c>
      <c r="G22" s="615"/>
    </row>
    <row r="23" spans="1:7" ht="89.25">
      <c r="A23" s="498" t="s">
        <v>213</v>
      </c>
      <c r="B23" s="484" t="s">
        <v>667</v>
      </c>
      <c r="C23" s="442">
        <v>14411382</v>
      </c>
      <c r="D23" s="491">
        <v>19354439</v>
      </c>
      <c r="E23" s="492">
        <f t="shared" si="2"/>
        <v>-4943057</v>
      </c>
      <c r="F23" s="492">
        <f t="shared" si="3"/>
        <v>-25.539655269780749</v>
      </c>
      <c r="G23" s="616" t="s">
        <v>1106</v>
      </c>
    </row>
    <row r="24" spans="1:7">
      <c r="A24" s="500" t="s">
        <v>214</v>
      </c>
      <c r="B24" s="486" t="s">
        <v>668</v>
      </c>
      <c r="C24" s="358">
        <v>430894</v>
      </c>
      <c r="D24" s="493">
        <v>436921</v>
      </c>
      <c r="E24" s="489">
        <f t="shared" si="2"/>
        <v>-6027</v>
      </c>
      <c r="F24" s="489">
        <f t="shared" si="3"/>
        <v>-1.3794255712131025</v>
      </c>
      <c r="G24" s="615" t="s">
        <v>1005</v>
      </c>
    </row>
    <row r="25" spans="1:7" ht="51">
      <c r="A25" s="628" t="s">
        <v>695</v>
      </c>
      <c r="B25" s="484" t="s">
        <v>669</v>
      </c>
      <c r="C25" s="442">
        <v>15929844</v>
      </c>
      <c r="D25" s="491">
        <v>16174541</v>
      </c>
      <c r="E25" s="492">
        <f t="shared" si="2"/>
        <v>-244697</v>
      </c>
      <c r="F25" s="492">
        <f t="shared" si="3"/>
        <v>-1.5128528222222815</v>
      </c>
      <c r="G25" s="616" t="s">
        <v>1089</v>
      </c>
    </row>
    <row r="26" spans="1:7">
      <c r="A26" s="499" t="s">
        <v>215</v>
      </c>
      <c r="B26" s="485" t="s">
        <v>409</v>
      </c>
      <c r="C26" s="357">
        <v>3304774</v>
      </c>
      <c r="D26" s="661">
        <v>3776895</v>
      </c>
      <c r="E26" s="662">
        <f t="shared" si="2"/>
        <v>-472121</v>
      </c>
      <c r="F26" s="662">
        <f t="shared" si="3"/>
        <v>-12.500241600574016</v>
      </c>
      <c r="G26" s="663"/>
    </row>
    <row r="27" spans="1:7">
      <c r="A27" s="500" t="s">
        <v>216</v>
      </c>
      <c r="B27" s="486" t="s">
        <v>515</v>
      </c>
      <c r="C27" s="358">
        <v>130787</v>
      </c>
      <c r="D27" s="493">
        <v>130878</v>
      </c>
      <c r="E27" s="489">
        <f t="shared" si="2"/>
        <v>-91</v>
      </c>
      <c r="F27" s="489">
        <f t="shared" si="3"/>
        <v>-6.9530402359449253E-2</v>
      </c>
      <c r="G27" s="615"/>
    </row>
    <row r="28" spans="1:7">
      <c r="A28" s="500" t="s">
        <v>217</v>
      </c>
      <c r="B28" s="486" t="s">
        <v>408</v>
      </c>
      <c r="C28" s="358">
        <v>11101107</v>
      </c>
      <c r="D28" s="493">
        <v>11293948</v>
      </c>
      <c r="E28" s="489">
        <f t="shared" si="2"/>
        <v>-192841</v>
      </c>
      <c r="F28" s="489">
        <f t="shared" si="3"/>
        <v>-1.7074720018190275</v>
      </c>
      <c r="G28" s="615"/>
    </row>
    <row r="29" spans="1:7" ht="38.25">
      <c r="A29" s="498" t="s">
        <v>218</v>
      </c>
      <c r="B29" s="484" t="s">
        <v>670</v>
      </c>
      <c r="C29" s="442">
        <v>9761351</v>
      </c>
      <c r="D29" s="491">
        <v>9756194</v>
      </c>
      <c r="E29" s="492">
        <f t="shared" si="2"/>
        <v>5157</v>
      </c>
      <c r="F29" s="492">
        <f t="shared" si="3"/>
        <v>5.2858727491478748E-2</v>
      </c>
      <c r="G29" s="616" t="s">
        <v>1090</v>
      </c>
    </row>
    <row r="30" spans="1:7">
      <c r="A30" s="500" t="s">
        <v>219</v>
      </c>
      <c r="B30" s="486" t="s">
        <v>671</v>
      </c>
      <c r="C30" s="358">
        <v>1339756</v>
      </c>
      <c r="D30" s="493">
        <v>1537754</v>
      </c>
      <c r="E30" s="489">
        <f t="shared" si="2"/>
        <v>-197998</v>
      </c>
      <c r="F30" s="489">
        <f t="shared" si="3"/>
        <v>-12.875791576546053</v>
      </c>
      <c r="G30" s="615"/>
    </row>
    <row r="31" spans="1:7">
      <c r="A31" s="500" t="s">
        <v>220</v>
      </c>
      <c r="B31" s="486" t="s">
        <v>393</v>
      </c>
      <c r="C31" s="358">
        <v>671427</v>
      </c>
      <c r="D31" s="493">
        <v>605300</v>
      </c>
      <c r="E31" s="489">
        <f t="shared" si="2"/>
        <v>66127</v>
      </c>
      <c r="F31" s="489">
        <f t="shared" si="3"/>
        <v>10.924665455146208</v>
      </c>
      <c r="G31" s="615"/>
    </row>
    <row r="32" spans="1:7">
      <c r="A32" s="501" t="s">
        <v>221</v>
      </c>
      <c r="B32" s="627" t="s">
        <v>672</v>
      </c>
      <c r="C32" s="359">
        <v>242662</v>
      </c>
      <c r="D32" s="494">
        <v>222007</v>
      </c>
      <c r="E32" s="495">
        <f t="shared" si="2"/>
        <v>20655</v>
      </c>
      <c r="F32" s="495">
        <f t="shared" si="3"/>
        <v>9.3037606922304263</v>
      </c>
      <c r="G32" s="617"/>
    </row>
    <row r="33" spans="1:7">
      <c r="A33" s="500" t="s">
        <v>1053</v>
      </c>
      <c r="B33" s="486"/>
      <c r="C33" s="358">
        <v>48000</v>
      </c>
      <c r="D33" s="493">
        <v>0</v>
      </c>
      <c r="E33" s="489">
        <f t="shared" ref="E33" si="4">C33-D33</f>
        <v>48000</v>
      </c>
      <c r="F33" s="489" t="e">
        <f t="shared" ref="F33" si="5">E33/D33*100</f>
        <v>#DIV/0!</v>
      </c>
      <c r="G33" s="615"/>
    </row>
    <row r="34" spans="1:7">
      <c r="A34" s="500" t="s">
        <v>1004</v>
      </c>
      <c r="B34" s="711">
        <v>43</v>
      </c>
      <c r="C34" s="358">
        <v>82967</v>
      </c>
      <c r="D34" s="493">
        <v>139612</v>
      </c>
      <c r="E34" s="489">
        <f t="shared" si="2"/>
        <v>-56645</v>
      </c>
      <c r="F34" s="489">
        <f t="shared" si="3"/>
        <v>-40.573159900295103</v>
      </c>
      <c r="G34" s="615"/>
    </row>
    <row r="35" spans="1:7">
      <c r="A35" s="500" t="s">
        <v>673</v>
      </c>
      <c r="B35" s="486" t="s">
        <v>674</v>
      </c>
      <c r="C35" s="358">
        <v>123032</v>
      </c>
      <c r="D35" s="493">
        <v>71658</v>
      </c>
      <c r="E35" s="489">
        <f t="shared" si="2"/>
        <v>51374</v>
      </c>
      <c r="F35" s="489">
        <f t="shared" si="3"/>
        <v>71.693321052778487</v>
      </c>
      <c r="G35" s="615"/>
    </row>
    <row r="36" spans="1:7">
      <c r="A36" s="500" t="s">
        <v>222</v>
      </c>
      <c r="B36" s="486" t="s">
        <v>675</v>
      </c>
      <c r="C36" s="358">
        <v>174766</v>
      </c>
      <c r="D36" s="493">
        <v>172023</v>
      </c>
      <c r="E36" s="489">
        <f t="shared" si="2"/>
        <v>2743</v>
      </c>
      <c r="F36" s="489">
        <f t="shared" si="3"/>
        <v>1.594554216587317</v>
      </c>
      <c r="G36" s="615"/>
    </row>
    <row r="37" spans="1:7" ht="51">
      <c r="A37" s="498" t="s">
        <v>223</v>
      </c>
      <c r="B37" s="484" t="s">
        <v>385</v>
      </c>
      <c r="C37" s="442">
        <v>165649141</v>
      </c>
      <c r="D37" s="491">
        <v>150762037</v>
      </c>
      <c r="E37" s="492">
        <f t="shared" si="2"/>
        <v>14887104</v>
      </c>
      <c r="F37" s="492">
        <f t="shared" si="3"/>
        <v>9.8745707448885156</v>
      </c>
      <c r="G37" s="616" t="s">
        <v>1092</v>
      </c>
    </row>
    <row r="38" spans="1:7">
      <c r="A38" s="500" t="s">
        <v>224</v>
      </c>
      <c r="B38" s="486" t="s">
        <v>676</v>
      </c>
      <c r="C38" s="358">
        <v>3328083</v>
      </c>
      <c r="D38" s="493">
        <v>2655679</v>
      </c>
      <c r="E38" s="489">
        <f t="shared" si="2"/>
        <v>672404</v>
      </c>
      <c r="F38" s="489">
        <f t="shared" si="3"/>
        <v>25.319475734830903</v>
      </c>
      <c r="G38" s="615"/>
    </row>
    <row r="39" spans="1:7" ht="25.5">
      <c r="A39" s="499" t="s">
        <v>225</v>
      </c>
      <c r="B39" s="485" t="s">
        <v>677</v>
      </c>
      <c r="C39" s="357">
        <v>6120923</v>
      </c>
      <c r="D39" s="661">
        <v>5003402</v>
      </c>
      <c r="E39" s="662">
        <f t="shared" si="2"/>
        <v>1117521</v>
      </c>
      <c r="F39" s="662">
        <f t="shared" si="3"/>
        <v>22.335223114193102</v>
      </c>
      <c r="G39" s="663" t="s">
        <v>1094</v>
      </c>
    </row>
    <row r="40" spans="1:7" ht="25.5">
      <c r="A40" s="499" t="s">
        <v>791</v>
      </c>
      <c r="B40" s="485" t="s">
        <v>678</v>
      </c>
      <c r="C40" s="357">
        <v>150597234</v>
      </c>
      <c r="D40" s="661">
        <v>138044949</v>
      </c>
      <c r="E40" s="662">
        <f t="shared" si="2"/>
        <v>12552285</v>
      </c>
      <c r="F40" s="662">
        <f t="shared" si="3"/>
        <v>9.092896980968133</v>
      </c>
      <c r="G40" s="663" t="s">
        <v>1093</v>
      </c>
    </row>
    <row r="41" spans="1:7">
      <c r="A41" s="500" t="s">
        <v>227</v>
      </c>
      <c r="B41" s="486" t="s">
        <v>679</v>
      </c>
      <c r="C41" s="358">
        <v>2923393</v>
      </c>
      <c r="D41" s="493">
        <v>2901837</v>
      </c>
      <c r="E41" s="489">
        <f t="shared" si="2"/>
        <v>21556</v>
      </c>
      <c r="F41" s="489">
        <f t="shared" si="3"/>
        <v>0.74283979424068269</v>
      </c>
      <c r="G41" s="615"/>
    </row>
    <row r="42" spans="1:7">
      <c r="A42" s="500" t="s">
        <v>228</v>
      </c>
      <c r="B42" s="486" t="s">
        <v>680</v>
      </c>
      <c r="C42" s="358">
        <v>1637657</v>
      </c>
      <c r="D42" s="493">
        <v>1650627</v>
      </c>
      <c r="E42" s="489">
        <f t="shared" si="2"/>
        <v>-12970</v>
      </c>
      <c r="F42" s="489">
        <f t="shared" si="3"/>
        <v>-0.7857620164943383</v>
      </c>
      <c r="G42" s="615"/>
    </row>
    <row r="43" spans="1:7">
      <c r="A43" s="500" t="s">
        <v>681</v>
      </c>
      <c r="B43" s="486" t="s">
        <v>682</v>
      </c>
      <c r="C43" s="358">
        <v>425856</v>
      </c>
      <c r="D43" s="493">
        <v>425851</v>
      </c>
      <c r="E43" s="489">
        <f t="shared" si="2"/>
        <v>5</v>
      </c>
      <c r="F43" s="489">
        <f t="shared" si="3"/>
        <v>1.1741195864281169E-3</v>
      </c>
      <c r="G43" s="615"/>
    </row>
    <row r="44" spans="1:7">
      <c r="A44" s="500" t="s">
        <v>229</v>
      </c>
      <c r="B44" s="486" t="s">
        <v>683</v>
      </c>
      <c r="C44" s="358">
        <v>615995</v>
      </c>
      <c r="D44" s="493">
        <v>79692</v>
      </c>
      <c r="E44" s="489">
        <f t="shared" si="2"/>
        <v>536303</v>
      </c>
      <c r="F44" s="489">
        <f t="shared" si="3"/>
        <v>672.96968328063042</v>
      </c>
      <c r="G44" s="615"/>
    </row>
    <row r="45" spans="1:7">
      <c r="A45" s="500" t="s">
        <v>230</v>
      </c>
      <c r="B45" s="486" t="s">
        <v>684</v>
      </c>
      <c r="C45" s="358">
        <v>2182246</v>
      </c>
      <c r="D45" s="493">
        <v>1968742</v>
      </c>
      <c r="E45" s="489">
        <f t="shared" si="2"/>
        <v>213504</v>
      </c>
      <c r="F45" s="489">
        <f t="shared" si="3"/>
        <v>10.844691686366218</v>
      </c>
      <c r="G45" s="615"/>
    </row>
    <row r="46" spans="1:7">
      <c r="A46" s="500" t="s">
        <v>231</v>
      </c>
      <c r="B46" s="486" t="s">
        <v>685</v>
      </c>
      <c r="C46" s="358">
        <v>304866</v>
      </c>
      <c r="D46" s="493">
        <v>304866</v>
      </c>
      <c r="E46" s="489">
        <f t="shared" si="2"/>
        <v>0</v>
      </c>
      <c r="F46" s="489">
        <f t="shared" si="3"/>
        <v>0</v>
      </c>
      <c r="G46" s="615"/>
    </row>
    <row r="47" spans="1:7">
      <c r="A47" s="500" t="s">
        <v>232</v>
      </c>
      <c r="B47" s="486" t="s">
        <v>686</v>
      </c>
      <c r="C47" s="358">
        <v>636026</v>
      </c>
      <c r="D47" s="493">
        <v>619081</v>
      </c>
      <c r="E47" s="489">
        <f t="shared" si="2"/>
        <v>16945</v>
      </c>
      <c r="F47" s="489">
        <f t="shared" si="3"/>
        <v>2.7371216367486646</v>
      </c>
      <c r="G47" s="615"/>
    </row>
    <row r="48" spans="1:7">
      <c r="A48" s="500" t="s">
        <v>233</v>
      </c>
      <c r="B48" s="486" t="s">
        <v>687</v>
      </c>
      <c r="C48" s="358">
        <v>363744</v>
      </c>
      <c r="D48" s="493">
        <v>345054</v>
      </c>
      <c r="E48" s="489">
        <f t="shared" si="2"/>
        <v>18690</v>
      </c>
      <c r="F48" s="489">
        <f t="shared" si="3"/>
        <v>5.4165434975395161</v>
      </c>
      <c r="G48" s="615"/>
    </row>
    <row r="49" spans="1:7">
      <c r="A49" s="500" t="s">
        <v>234</v>
      </c>
      <c r="B49" s="486" t="s">
        <v>688</v>
      </c>
      <c r="C49" s="358">
        <v>877610</v>
      </c>
      <c r="D49" s="493">
        <v>699741</v>
      </c>
      <c r="E49" s="489">
        <f t="shared" si="2"/>
        <v>177869</v>
      </c>
      <c r="F49" s="489">
        <f t="shared" si="3"/>
        <v>25.419262269897004</v>
      </c>
      <c r="G49" s="615"/>
    </row>
    <row r="50" spans="1:7">
      <c r="A50" s="500" t="s">
        <v>235</v>
      </c>
      <c r="B50" s="486" t="s">
        <v>689</v>
      </c>
      <c r="C50" s="358">
        <v>226500</v>
      </c>
      <c r="D50" s="493">
        <v>230000</v>
      </c>
      <c r="E50" s="489">
        <f t="shared" si="2"/>
        <v>-3500</v>
      </c>
      <c r="F50" s="489">
        <f t="shared" si="3"/>
        <v>-1.5217391304347827</v>
      </c>
      <c r="G50" s="615"/>
    </row>
    <row r="51" spans="1:7">
      <c r="A51" s="500" t="s">
        <v>236</v>
      </c>
      <c r="B51" s="486" t="s">
        <v>690</v>
      </c>
      <c r="C51" s="358">
        <v>226500</v>
      </c>
      <c r="D51" s="493">
        <v>230000</v>
      </c>
      <c r="E51" s="489">
        <f t="shared" si="2"/>
        <v>-3500</v>
      </c>
      <c r="F51" s="489">
        <f t="shared" si="3"/>
        <v>-1.5217391304347827</v>
      </c>
      <c r="G51" s="615"/>
    </row>
    <row r="52" spans="1:7">
      <c r="A52" s="500" t="s">
        <v>237</v>
      </c>
      <c r="B52" s="486" t="s">
        <v>691</v>
      </c>
      <c r="C52" s="358">
        <v>11908346.779999999</v>
      </c>
      <c r="D52" s="493">
        <v>8983863.5999999996</v>
      </c>
      <c r="E52" s="489">
        <f t="shared" si="2"/>
        <v>2924483.1799999997</v>
      </c>
      <c r="F52" s="489">
        <f t="shared" si="3"/>
        <v>32.552622237051771</v>
      </c>
      <c r="G52" s="615"/>
    </row>
    <row r="53" spans="1:7" ht="76.5">
      <c r="A53" s="498" t="s">
        <v>238</v>
      </c>
      <c r="B53" s="484" t="s">
        <v>692</v>
      </c>
      <c r="C53" s="442">
        <v>11908346.779999999</v>
      </c>
      <c r="D53" s="491">
        <v>8983863.5999999996</v>
      </c>
      <c r="E53" s="492">
        <f t="shared" si="2"/>
        <v>2924483.1799999997</v>
      </c>
      <c r="F53" s="492">
        <f t="shared" si="3"/>
        <v>32.552622237051771</v>
      </c>
      <c r="G53" s="616" t="s">
        <v>1105</v>
      </c>
    </row>
    <row r="54" spans="1:7">
      <c r="A54" s="658" t="s">
        <v>1075</v>
      </c>
      <c r="B54" s="659">
        <v>82</v>
      </c>
      <c r="C54" s="442">
        <v>0</v>
      </c>
      <c r="D54" s="491">
        <v>0</v>
      </c>
      <c r="E54" s="492">
        <f t="shared" si="2"/>
        <v>0</v>
      </c>
      <c r="F54" s="492" t="e">
        <f t="shared" si="3"/>
        <v>#DIV/0!</v>
      </c>
      <c r="G54" s="616" t="s">
        <v>1286</v>
      </c>
    </row>
    <row r="55" spans="1:7">
      <c r="A55" s="500" t="s">
        <v>239</v>
      </c>
      <c r="B55" s="486" t="s">
        <v>693</v>
      </c>
      <c r="C55" s="358">
        <v>164316</v>
      </c>
      <c r="D55" s="493">
        <v>527558</v>
      </c>
      <c r="E55" s="489">
        <f t="shared" si="2"/>
        <v>-363242</v>
      </c>
      <c r="F55" s="489">
        <f t="shared" si="3"/>
        <v>-68.853472035302275</v>
      </c>
      <c r="G55" s="615"/>
    </row>
    <row r="56" spans="1:7" ht="51">
      <c r="A56" s="498" t="s">
        <v>240</v>
      </c>
      <c r="B56" s="484" t="s">
        <v>694</v>
      </c>
      <c r="C56" s="442">
        <v>164316</v>
      </c>
      <c r="D56" s="491">
        <v>527558</v>
      </c>
      <c r="E56" s="492">
        <f t="shared" si="2"/>
        <v>-363242</v>
      </c>
      <c r="F56" s="492">
        <f t="shared" si="3"/>
        <v>-68.853472035302275</v>
      </c>
      <c r="G56" s="616" t="s">
        <v>1095</v>
      </c>
    </row>
    <row r="57" spans="1:7">
      <c r="A57" s="499"/>
      <c r="B57" s="485"/>
      <c r="C57" s="357"/>
      <c r="D57" s="661"/>
      <c r="E57" s="662"/>
      <c r="F57" s="662"/>
      <c r="G57" s="663"/>
    </row>
    <row r="58" spans="1:7">
      <c r="A58" s="499"/>
      <c r="B58" s="485"/>
      <c r="C58" s="357"/>
      <c r="D58" s="661"/>
      <c r="E58" s="662"/>
      <c r="F58" s="662"/>
      <c r="G58" s="663"/>
    </row>
    <row r="59" spans="1:7">
      <c r="A59" s="499"/>
      <c r="B59" s="485"/>
      <c r="C59" s="357"/>
      <c r="D59" s="661"/>
      <c r="E59" s="662"/>
      <c r="F59" s="662"/>
      <c r="G59" s="663"/>
    </row>
    <row r="60" spans="1:7">
      <c r="A60" s="499"/>
      <c r="B60" s="485"/>
      <c r="C60" s="357"/>
      <c r="D60" s="661"/>
      <c r="E60" s="662"/>
      <c r="F60" s="662"/>
      <c r="G60" s="663"/>
    </row>
    <row r="61" spans="1:7">
      <c r="A61" s="502" t="s">
        <v>101</v>
      </c>
      <c r="B61" s="487"/>
      <c r="C61" s="359">
        <v>383188141.77999997</v>
      </c>
      <c r="D61" s="494">
        <v>372155904.60000002</v>
      </c>
      <c r="E61" s="657">
        <f t="shared" ref="E61" si="6">C61-D61</f>
        <v>11032237.179999948</v>
      </c>
      <c r="F61" s="657">
        <f t="shared" ref="F61" si="7">E61/D61*100</f>
        <v>2.9644127753011467</v>
      </c>
      <c r="G61" s="617"/>
    </row>
    <row r="62" spans="1:7" ht="6" customHeight="1">
      <c r="A62" s="356"/>
    </row>
    <row r="63" spans="1:7" hidden="1">
      <c r="A63" s="127" t="s">
        <v>1102</v>
      </c>
      <c r="G63" s="483"/>
    </row>
    <row r="64" spans="1:7" hidden="1">
      <c r="A64" s="127" t="s">
        <v>1101</v>
      </c>
      <c r="G64" s="483"/>
    </row>
    <row r="65" spans="1:7" hidden="1">
      <c r="A65" s="127" t="s">
        <v>1100</v>
      </c>
      <c r="G65" s="483"/>
    </row>
    <row r="66" spans="1:7" hidden="1">
      <c r="A66" s="127" t="s">
        <v>1099</v>
      </c>
    </row>
    <row r="67" spans="1:7" hidden="1">
      <c r="A67" s="127" t="s">
        <v>827</v>
      </c>
    </row>
    <row r="68" spans="1:7" hidden="1">
      <c r="A68" s="127" t="s">
        <v>1098</v>
      </c>
    </row>
    <row r="69" spans="1:7" hidden="1">
      <c r="A69" s="127" t="s">
        <v>1104</v>
      </c>
    </row>
    <row r="70" spans="1:7" hidden="1">
      <c r="A70" s="127" t="s">
        <v>1103</v>
      </c>
    </row>
    <row r="71" spans="1:7" hidden="1">
      <c r="A71" s="127" t="s">
        <v>1097</v>
      </c>
    </row>
    <row r="72" spans="1:7" ht="3.75" customHeight="1"/>
    <row r="73" spans="1:7">
      <c r="C73" s="681"/>
      <c r="D73" s="681"/>
    </row>
  </sheetData>
  <mergeCells count="6">
    <mergeCell ref="A3:G3"/>
    <mergeCell ref="A4:G4"/>
    <mergeCell ref="A6:A7"/>
    <mergeCell ref="C6:C7"/>
    <mergeCell ref="D6:D7"/>
    <mergeCell ref="E6:G6"/>
  </mergeCells>
  <phoneticPr fontId="6" type="noConversion"/>
  <pageMargins left="0.39370078740157483" right="0.27559055118110237" top="0.86614173228346458" bottom="0.47244094488188981" header="0.23622047244094491" footer="0.15748031496062992"/>
  <pageSetup paperSize="9" firstPageNumber="41" pageOrder="overThenDown" orientation="portrait" useFirstPageNumber="1" r:id="rId1"/>
  <headerFooter alignWithMargins="0">
    <oddHeader>&amp;R&amp;"標楷體,粗斜體"第&amp;P頁,共42頁</oddHeader>
    <oddFooter xml:space="preserve">&amp;C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22</vt:i4>
      </vt:variant>
      <vt:variant>
        <vt:lpstr>已命名的範圍</vt:lpstr>
      </vt:variant>
      <vt:variant>
        <vt:i4>15</vt:i4>
      </vt:variant>
    </vt:vector>
  </HeadingPairs>
  <TitlesOfParts>
    <vt:vector size="37" baseType="lpstr">
      <vt:lpstr>(0)封面</vt:lpstr>
      <vt:lpstr>(0)目次</vt:lpstr>
      <vt:lpstr>(一)業務計畫及決算概要1-6</vt:lpstr>
      <vt:lpstr>106損益表</vt:lpstr>
      <vt:lpstr>(三)收支科目分析-預算比9-10</vt:lpstr>
      <vt:lpstr>(四)收支科目分析-上年比11-12</vt:lpstr>
      <vt:lpstr>106資產負債表</vt:lpstr>
      <vt:lpstr>(六)資產負債表科目分析18</vt:lpstr>
      <vt:lpstr>(七)財務附註19</vt:lpstr>
      <vt:lpstr>(八)資產折舊明細表20</vt:lpstr>
      <vt:lpstr>(九)資產變賣明細表21</vt:lpstr>
      <vt:lpstr>(十)資產報廢明細表22</vt:lpstr>
      <vt:lpstr>(十一)固定資產改良擴充表23-25</vt:lpstr>
      <vt:lpstr>（十二）資產增減變動表26-31</vt:lpstr>
      <vt:lpstr>(十三)原水權益明細表32</vt:lpstr>
      <vt:lpstr>(十四)其他遞延資產明細表33</vt:lpstr>
      <vt:lpstr>(十五)電腦軟體明細表34</vt:lpstr>
      <vt:lpstr>(十六)應收催收備抵呆帳提列表35</vt:lpstr>
      <vt:lpstr>(十七)員工人數彙計表36-決算版</vt:lpstr>
      <vt:lpstr>(十八)繳納各項稅捐與規費明細表37</vt:lpstr>
      <vt:lpstr>(十九)各項費用彙計表-預算比 38-40</vt:lpstr>
      <vt:lpstr>(二十)各項費用彙計表-上年比41-42</vt:lpstr>
      <vt:lpstr>'(三)收支科目分析-預算比9-10'!Print_Area</vt:lpstr>
      <vt:lpstr>'(一)業務計畫及決算概要1-6'!Print_Titles</vt:lpstr>
      <vt:lpstr>'(七)財務附註19'!Print_Titles</vt:lpstr>
      <vt:lpstr>'(九)資產變賣明細表21'!Print_Titles</vt:lpstr>
      <vt:lpstr>'(二十)各項費用彙計表-上年比41-42'!Print_Titles</vt:lpstr>
      <vt:lpstr>'(十一)固定資產改良擴充表23-25'!Print_Titles</vt:lpstr>
      <vt:lpstr>'(十七)員工人數彙計表36-決算版'!Print_Titles</vt:lpstr>
      <vt:lpstr>'(十九)各項費用彙計表-預算比 38-40'!Print_Titles</vt:lpstr>
      <vt:lpstr>'（十二）資產增減變動表26-31'!Print_Titles</vt:lpstr>
      <vt:lpstr>'(十六)應收催收備抵呆帳提列表35'!Print_Titles</vt:lpstr>
      <vt:lpstr>'(三)收支科目分析-預算比9-10'!Print_Titles</vt:lpstr>
      <vt:lpstr>'(六)資產負債表科目分析18'!Print_Titles</vt:lpstr>
      <vt:lpstr>'(四)收支科目分析-上年比11-12'!Print_Titles</vt:lpstr>
      <vt:lpstr>'106損益表'!Print_Titles</vt:lpstr>
      <vt:lpstr>'106資產負債表'!Print_Titles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會計室</dc:creator>
  <cp:lastModifiedBy>許彤健</cp:lastModifiedBy>
  <cp:lastPrinted>2018-01-08T07:48:19Z</cp:lastPrinted>
  <dcterms:created xsi:type="dcterms:W3CDTF">1997-09-09T06:25:27Z</dcterms:created>
  <dcterms:modified xsi:type="dcterms:W3CDTF">2018-02-08T06:46:22Z</dcterms:modified>
</cp:coreProperties>
</file>